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340" activeTab="2"/>
  </bookViews>
  <sheets>
    <sheet name="bieu 2" sheetId="1" r:id="rId1"/>
    <sheet name="Bieu 3" sheetId="2" r:id="rId2"/>
    <sheet name="bieu 7" sheetId="3" r:id="rId3"/>
    <sheet name="Bieu 9" sheetId="4" r:id="rId4"/>
  </sheets>
  <definedNames/>
  <calcPr fullCalcOnLoad="1"/>
</workbook>
</file>

<file path=xl/sharedStrings.xml><?xml version="1.0" encoding="utf-8"?>
<sst xmlns="http://schemas.openxmlformats.org/spreadsheetml/2006/main" count="333" uniqueCount="253">
  <si>
    <t>A</t>
  </si>
  <si>
    <t>I</t>
  </si>
  <si>
    <t>II</t>
  </si>
  <si>
    <t>III</t>
  </si>
  <si>
    <t>B</t>
  </si>
  <si>
    <t>C</t>
  </si>
  <si>
    <t xml:space="preserve"> CỘNG HOÀ XÃ HỘI CHỦ NGHĨA VIỆT NAM</t>
  </si>
  <si>
    <t>Độc lập - tự do - Hạnh phúc</t>
  </si>
  <si>
    <t>Biểu số 9</t>
  </si>
  <si>
    <t>THÔNG BÁO</t>
  </si>
  <si>
    <t>( Dùng cho đơn vị có thu và sử dụng các khoản đóng góp của các tổ chức, cá nhân)</t>
  </si>
  <si>
    <t>Đơn vị tính:  đồng</t>
  </si>
  <si>
    <t>Số TT</t>
  </si>
  <si>
    <t>Nội dung</t>
  </si>
  <si>
    <t xml:space="preserve"> Số tiền</t>
  </si>
  <si>
    <t xml:space="preserve"> Ghi chú</t>
  </si>
  <si>
    <t>Tổng số tiền huy động được</t>
  </si>
  <si>
    <t>Của các tổ chức</t>
  </si>
  <si>
    <t xml:space="preserve"> Sử dụng số tiền huy động được</t>
  </si>
  <si>
    <t xml:space="preserve"> Số tiền huy động được còn dư</t>
  </si>
  <si>
    <t>Thủ trưởng đơn vị</t>
  </si>
  <si>
    <t>Biểu số 3</t>
  </si>
  <si>
    <t>( Dùng cho đơn vị dự toán trực tiếp sử dụng kinh phí NSNN)</t>
  </si>
  <si>
    <t>Chỉ tiêu</t>
  </si>
  <si>
    <t xml:space="preserve"> Số liệu báo cáo quyết toán</t>
  </si>
  <si>
    <t xml:space="preserve"> Số liệu quyết toán được duyệt</t>
  </si>
  <si>
    <t>Quyết toán thu</t>
  </si>
  <si>
    <t>Tổng số thu</t>
  </si>
  <si>
    <t>Thu phí, lệ phí</t>
  </si>
  <si>
    <t>Thu hoạt động SX, cung ứng dịch vụ</t>
  </si>
  <si>
    <t>( Chi tiết theo từng lại hình SX, dịch vụ)</t>
  </si>
  <si>
    <t>Thu viện trợ ( chi tiết theo từng dự án)</t>
  </si>
  <si>
    <t>Thu sự nghiệp khác</t>
  </si>
  <si>
    <t>Số thu nộp NSNN</t>
  </si>
  <si>
    <t>Phí, lệ phí</t>
  </si>
  <si>
    <t>Tiền học phí nộp phòng GD &amp; ĐT thành phố</t>
  </si>
  <si>
    <t>Hoạt động SX, cung ứng dịch vụ</t>
  </si>
  <si>
    <t>Hoạt động sự nghiệp khác</t>
  </si>
  <si>
    <t>Tiền xây dựng nộp phòng GD &amp; ĐT thành phố</t>
  </si>
  <si>
    <t>Số được để lại chi theo chế độ</t>
  </si>
  <si>
    <t>Tiền học phí được để lại</t>
  </si>
  <si>
    <t>Thu viện trợ</t>
  </si>
  <si>
    <t>Tiền xây dựng được để lại</t>
  </si>
  <si>
    <t>Quyết toán chi ngân sách nhà nước</t>
  </si>
  <si>
    <t>Loại 490 khoản 492</t>
  </si>
  <si>
    <t xml:space="preserve"> - Mục: 6000         - Tiền lương</t>
  </si>
  <si>
    <t xml:space="preserve">   +   Tiểu mục: 6001  - Lương ngạch, bậc theo quỹ lương được duyệt</t>
  </si>
  <si>
    <t xml:space="preserve">   +   Tiểu mục: 6051 -Tiền công trả cho lao động thường xuyên theo hợp động</t>
  </si>
  <si>
    <t>- Mục: 6100            - Phụ cấp lương</t>
  </si>
  <si>
    <t xml:space="preserve">  + Tiểu mục: 6101  -  Phụ cấp chức vụ  </t>
  </si>
  <si>
    <t xml:space="preserve">  + Tiểu mục: 6102  -  Phụ cấp khu vực  </t>
  </si>
  <si>
    <t>- Mục: 6250            - Phúc lợi tập thể</t>
  </si>
  <si>
    <t xml:space="preserve">  + Tiểu mục: 6253  -  Tiền tàu xe nghỉ phép năm  </t>
  </si>
  <si>
    <t>- Mục: 6300            -  Các khoản đóng góp</t>
  </si>
  <si>
    <t xml:space="preserve">  + Tiểu mục: 6301  -  Bảo hiểm xã hội  </t>
  </si>
  <si>
    <t xml:space="preserve">  + Tiểu mục: 6302  -  Bảo hiểm y tế</t>
  </si>
  <si>
    <t xml:space="preserve">  + Tiểu mục: 6303  -  Kinh phí công đoàn</t>
  </si>
  <si>
    <t xml:space="preserve">  + Tiểu mục: 6304  -  Bảo hiểm thất nghiệp</t>
  </si>
  <si>
    <t>- Mục: 6500            -  Thanh toán dịch vụ công cộng</t>
  </si>
  <si>
    <t xml:space="preserve">  + Tiểu mục: 6501  -  Thanh toán tiền điện</t>
  </si>
  <si>
    <t xml:space="preserve">  + Tiểu mục: 6502  -  Thanh toán tiền nước</t>
  </si>
  <si>
    <t>- Mục: 6550            -  Vật tư văn phòng</t>
  </si>
  <si>
    <t xml:space="preserve">  + Tiểu mục: 6551  -  Văn phòng phẩm  </t>
  </si>
  <si>
    <t xml:space="preserve">  + Tiểu mục: 6599  -  Vật tư văn phòng khác</t>
  </si>
  <si>
    <t>- Mục: 6600            -  Thông tin</t>
  </si>
  <si>
    <t xml:space="preserve">  + Tiểu mục: 6601  -  Cước phí điện thoại trong nước  </t>
  </si>
  <si>
    <t>- Mục: 6900            - Sửa chữa tài sản phục vụ công tác chuyên môn</t>
  </si>
  <si>
    <t xml:space="preserve">  + Tiểu mục: 6912  -   Thiết bị tin học</t>
  </si>
  <si>
    <t>- Mục: 7000            -  Chi phí nghiệp vụ chuyên môn của từng ngành</t>
  </si>
  <si>
    <t>Quyết toán chi nguồn khác</t>
  </si>
  <si>
    <t>- Mục:</t>
  </si>
  <si>
    <t xml:space="preserve">  + Tiểu mục:  </t>
  </si>
  <si>
    <t>* Ghi chú: Quyết toán chi nguồn NSNN bao gồm cả nguồn viện trợ</t>
  </si>
  <si>
    <t>Chương : 622</t>
  </si>
  <si>
    <t>Của các cá nhân ( phụ huynh đóng góp)</t>
  </si>
  <si>
    <t>( Chi tiết theo từng loại phí, lệ phí )</t>
  </si>
  <si>
    <t>( Chi tiết theo từng loại thu )</t>
  </si>
  <si>
    <t>Loại..., khoản 492</t>
  </si>
  <si>
    <t>Chi thanh toán cá nhân</t>
  </si>
  <si>
    <t>Chi nghiệp vụ chuyên môn</t>
  </si>
  <si>
    <t>Chi mua sắm sửa chữa lớn</t>
  </si>
  <si>
    <t>Chi khác</t>
  </si>
  <si>
    <t>Biểu số 2</t>
  </si>
  <si>
    <t>Ghi chú</t>
  </si>
  <si>
    <t>Dự toán 
được giao</t>
  </si>
  <si>
    <t>Dự toán thu</t>
  </si>
  <si>
    <t>Dự toán chi ngân sách nhà nước</t>
  </si>
  <si>
    <t>Biểu số 7</t>
  </si>
  <si>
    <t>( Dùng cho các tổ chức, đơn vị cấp dưới của các tổ chức được ngân sách nhà nước hỗ trợ )</t>
  </si>
  <si>
    <t>Số liệu báo cáo quyết toán</t>
  </si>
  <si>
    <t>Số liệu quyết toán 
được duyệt</t>
  </si>
  <si>
    <t>Thu hội phí</t>
  </si>
  <si>
    <t>Thu khác</t>
  </si>
  <si>
    <t>Quyết toán thu ngân sách nhà nước</t>
  </si>
  <si>
    <t>Loại 490, khoản 492</t>
  </si>
  <si>
    <t>- Mục: 6000</t>
  </si>
  <si>
    <t>+ Tiểu mục: 6001</t>
  </si>
  <si>
    <t>- Mục: 6050</t>
  </si>
  <si>
    <t>+ Tiểu mục: 6051</t>
  </si>
  <si>
    <t>- Mục: 6100</t>
  </si>
  <si>
    <t>+ Tiểu mục: 6101</t>
  </si>
  <si>
    <t>+ Tiểu mục: 6102</t>
  </si>
  <si>
    <t>+ Tiểu mục: 6113</t>
  </si>
  <si>
    <t>- Mục: 6300</t>
  </si>
  <si>
    <t>+ Tiểu mục: 6301</t>
  </si>
  <si>
    <t>+ Tiểu mục: 6302</t>
  </si>
  <si>
    <t>+ Tiểu mục: 6303</t>
  </si>
  <si>
    <t>+ Tiểu mục: 6304</t>
  </si>
  <si>
    <t>+ Tiểu mục</t>
  </si>
  <si>
    <t>- Mục: 6500</t>
  </si>
  <si>
    <t>+ Tiểu mục: 6501</t>
  </si>
  <si>
    <t>+ Tiểu mục: 6502</t>
  </si>
  <si>
    <t>+ Tiểu mục: 6551</t>
  </si>
  <si>
    <t>+ Tiểu mục: 6601</t>
  </si>
  <si>
    <t>Chương: 622</t>
  </si>
  <si>
    <t xml:space="preserve">  + Tiểu mục: 6115  -  Phụ cấp thâm niên nghề</t>
  </si>
  <si>
    <t>+ Tiểu mục: 6115</t>
  </si>
  <si>
    <t>+ Tiểu mục: 6599</t>
  </si>
  <si>
    <t>- Mục: 7000</t>
  </si>
  <si>
    <t>Quỹ hỗ trợ CSVC bán trú</t>
  </si>
  <si>
    <t>Đơn vị tính:  Đồng</t>
  </si>
  <si>
    <r>
      <t xml:space="preserve">* Ghi chú: </t>
    </r>
    <r>
      <rPr>
        <sz val="13"/>
        <rFont val="Times New Roman"/>
        <family val="1"/>
      </rPr>
      <t>Nguồn NSNN bao gồm cả nguồn viện trợ</t>
    </r>
  </si>
  <si>
    <t>- Mục: 6700            - Công tác phí</t>
  </si>
  <si>
    <t xml:space="preserve">  + Tiểu mục: 6704  -  Khoán công tác phí </t>
  </si>
  <si>
    <t xml:space="preserve">  + Tiểu mục: 6949  -   Các tài sản và công trình hạ tầng khác</t>
  </si>
  <si>
    <t>- Mục: 6250</t>
  </si>
  <si>
    <t>+ Tiểu mục: 6253</t>
  </si>
  <si>
    <t>- Mục: 6550</t>
  </si>
  <si>
    <t>- Mục: 6600</t>
  </si>
  <si>
    <t>- Mục: 6700</t>
  </si>
  <si>
    <t>+ Tiểu mục: 6704</t>
  </si>
  <si>
    <t>- Mục: 6900</t>
  </si>
  <si>
    <t>+ Tiểu mục: 6912</t>
  </si>
  <si>
    <t>+ Tiểu mục: 6949</t>
  </si>
  <si>
    <t>2.1</t>
  </si>
  <si>
    <t>2.2</t>
  </si>
  <si>
    <t>2.3</t>
  </si>
  <si>
    <t>2.4</t>
  </si>
  <si>
    <t>Quỹ tài trợ  hoạt động học tập và phong trào</t>
  </si>
  <si>
    <t>Quỹ tài trợ cải tạo cảnh quan trường lớp</t>
  </si>
  <si>
    <t>+ Tiểu mục: 6299</t>
  </si>
  <si>
    <t>+ Tiểu mục: 6913</t>
  </si>
  <si>
    <t>+ Tiểu mục: 7004</t>
  </si>
  <si>
    <t>- Mục: 7750</t>
  </si>
  <si>
    <t>+ Tiểu mục: 7756</t>
  </si>
  <si>
    <t xml:space="preserve">  + Tiểu mục: 6299 -  Chi khác</t>
  </si>
  <si>
    <t xml:space="preserve">  + Tiểu mục: 6913  -   Tài sản và thiết bị  chuyên dùng </t>
  </si>
  <si>
    <t xml:space="preserve">  + Tiểu mục: 7004  -  Chi đồng phục , trang phục</t>
  </si>
  <si>
    <t>- Mục 7750              -Chi khác</t>
  </si>
  <si>
    <t xml:space="preserve">+ Tiểu mục: 7756- Phí </t>
  </si>
  <si>
    <t xml:space="preserve">  +Tiểu mục : 6113 - Phụ cấp trách nhiệm theo nghề,công việc </t>
  </si>
  <si>
    <t xml:space="preserve"> - Mục: 6050 - Tiền công trả cho lao động thường xuyên theo HĐ</t>
  </si>
  <si>
    <t>Đơn vị : Trường tiểu học Nam Thanh</t>
  </si>
  <si>
    <t>Đơn vị : Trường tiểu học nam Thanh</t>
  </si>
  <si>
    <t>Quỹ huy động tài trợ hoạt động học tập và phong trào</t>
  </si>
  <si>
    <t>Quỹ huy động tài trợ cải tạo cảnh quan  trường lớp</t>
  </si>
  <si>
    <t xml:space="preserve">  + Tiểu mục: 6149  -  Phụ cấp khác</t>
  </si>
  <si>
    <t xml:space="preserve">  + Tiểu mục: 6504  -  Thanh toán tiền vệ sinh môi trường</t>
  </si>
  <si>
    <t xml:space="preserve">  + Tiểu mục: 6605  -  Cước phí internet, thư viện điện tử  </t>
  </si>
  <si>
    <t>- Mục: 6950    - Mua sắm tài sản phục vụ  công tác chuyên môn</t>
  </si>
  <si>
    <t xml:space="preserve">  + Tiểu mục: 7012  -  Chi hoạt động chuyên môn </t>
  </si>
  <si>
    <t xml:space="preserve">- Mục: 6150       Học bổng và hỗ trợ khác cho học sinh sinh viên, cán bộ đi học  </t>
  </si>
  <si>
    <t xml:space="preserve">  + Tiểu mục: 6155  -  Sinh hoạt cán bộ đi học</t>
  </si>
  <si>
    <t>+ Tiểu mục: 6149</t>
  </si>
  <si>
    <t>+ Tiểu mục: 6155</t>
  </si>
  <si>
    <t>- Mục: 6150</t>
  </si>
  <si>
    <t>+ Tiểu mục: 6605</t>
  </si>
  <si>
    <t>- Mục: 6950</t>
  </si>
  <si>
    <t>+ Tiểu mục: 7012</t>
  </si>
  <si>
    <t xml:space="preserve">  + Tiểu mục: 6112  -  Phụ cấp ưu đãi nghề</t>
  </si>
  <si>
    <t xml:space="preserve">Thu học phí </t>
  </si>
  <si>
    <t xml:space="preserve">Thu xây dựng </t>
  </si>
  <si>
    <t>CÔNG KHAI QUYẾT TOÁN THU - CHI NGUỒN NSNN, NGUỒN KHÁC NĂM 2020</t>
  </si>
  <si>
    <t xml:space="preserve">  + Tiểu mục: 6552  -  Mua sắm công cụ văn phòng</t>
  </si>
  <si>
    <t xml:space="preserve">  + Tiểu mục: 6606 -  tuyên truyền quảng c </t>
  </si>
  <si>
    <t xml:space="preserve">  + Tiểu mục: 6921  -   Đường điện, cấp thoát nước</t>
  </si>
  <si>
    <t xml:space="preserve">  + Tiểu mục: 6955  -   Tài sản và thiết bị văn phòng</t>
  </si>
  <si>
    <t xml:space="preserve">  + Tiểu mục: 7001  -  Chi mua hàng hóa vật tư</t>
  </si>
  <si>
    <t>+ Tiểu mục: 7053- Bảo trì phần mền công nghệ thông tin</t>
  </si>
  <si>
    <t>- Mục 7050     - Mua sắm tài sản vô hình</t>
  </si>
  <si>
    <t>+ Tiểu mục: 7757 : Chi bảo hiền tài sản và phương tiện</t>
  </si>
  <si>
    <t>II. Kinh phí không thường xuyên /Không tự chủ</t>
  </si>
  <si>
    <t>+ Tiểu mục: 6954 Tài sản thiết bị dùng cho chuyên môn</t>
  </si>
  <si>
    <t>+ Tiểu mục: 6956 - Các thiết bị công nghệ thông tin</t>
  </si>
  <si>
    <t>- Mục 7050          Mua sắm tài sản vô hình</t>
  </si>
  <si>
    <t>Ngày ... tháng ...  năm  2021</t>
  </si>
  <si>
    <t>CÔNG KHAI DỰ TOÁN THU - CHI NĂM 2020</t>
  </si>
  <si>
    <t>CÔNG KHAI QUYẾT TOÁN THU - CHI NSNN, NGUỒN KHÁC NĂM 2020</t>
  </si>
  <si>
    <t>Ngày ...  tháng ...  năm  2021</t>
  </si>
  <si>
    <t>+ Tiểu mục: 6112</t>
  </si>
  <si>
    <t>+ Tiểu mục: 6552</t>
  </si>
  <si>
    <t>+ Tiểu mục: 6606</t>
  </si>
  <si>
    <t>+ Tiểu mục: 6921</t>
  </si>
  <si>
    <t>+ Tiểu mục: 6955</t>
  </si>
  <si>
    <t>+ Tiểu mục: 7001</t>
  </si>
  <si>
    <t>+ Tiểu mục: 7757</t>
  </si>
  <si>
    <t>Mục 6950</t>
  </si>
  <si>
    <t>+ Tiểu mục: 6954</t>
  </si>
  <si>
    <t>+ Tiểu mục: 6956</t>
  </si>
  <si>
    <t>Mục 7050</t>
  </si>
  <si>
    <t>+ Tiểu mục: 7053</t>
  </si>
  <si>
    <t>CÔNG KHAI QUYẾT TOÁN THU - CHI KHOẢN ĐÓNG GÓP CỦA TỔ CHỨC, CÁ NHÂN NĂM HỌC  2020-2021</t>
  </si>
  <si>
    <t>Ngày ... tháng ... năm  2021</t>
  </si>
  <si>
    <t>Quỹ  vệ sinh</t>
  </si>
  <si>
    <t xml:space="preserve">Quỹ nước uống </t>
  </si>
  <si>
    <t>TT tiền mua giá + cốc uống nước cho học sinh</t>
  </si>
  <si>
    <t>TT tiền nước uống kỳ 1 năm học 2020-2021</t>
  </si>
  <si>
    <t>TT tiền mua  cốc uống nước cho học sinh</t>
  </si>
  <si>
    <t>TT tiền nước uống kỳ II năm học 2020-2021</t>
  </si>
  <si>
    <t>Quỹ vệ sinh</t>
  </si>
  <si>
    <t>TT tiền mua dụng cụ lớp học</t>
  </si>
  <si>
    <t>TT tiền mua vin , xà phòng , giấy vệ sinh</t>
  </si>
  <si>
    <t>TT tiền lao công từ tháng 9-tháng 12/2020</t>
  </si>
  <si>
    <t>TT tiền lao công tháng 01/2021</t>
  </si>
  <si>
    <t>TT tiền lao công tháng 02+3/2021</t>
  </si>
  <si>
    <t>TT tiền lao công tháng 04/2021</t>
  </si>
  <si>
    <t>TT tiền lao công tháng 05/2021</t>
  </si>
  <si>
    <t>TT mua cân đồng hồ + máy xay thịt</t>
  </si>
  <si>
    <t>TT tiền mua chiếu ngủ bán trú</t>
  </si>
  <si>
    <t>TT tiền giường  ngủ bán trú</t>
  </si>
  <si>
    <t xml:space="preserve">TT tiền nước rửa bát </t>
  </si>
  <si>
    <t>TT tiền mua đồ dùng nhà bếp</t>
  </si>
  <si>
    <t>TT tiền mua mân ngũ quả tổ chức trung thu cho học sinh</t>
  </si>
  <si>
    <t>TT tiền thuê múa lân  tổ chức trung thu cho học sinh</t>
  </si>
  <si>
    <t>TT tiền thuê trang phục tổ chức 20/11</t>
  </si>
  <si>
    <t>Trao giải thưởng văn nghệ 20/11</t>
  </si>
  <si>
    <t>TT tiền trang phục quần áo  thể thao học sinh đá bóng</t>
  </si>
  <si>
    <t xml:space="preserve">Trao giải thưởng rung chuông vàng </t>
  </si>
  <si>
    <t>Tt tiền mua sổ sách hoạt động đội</t>
  </si>
  <si>
    <t>TT tiền mua nguyên liệu tổ chức gói bánh chưng xanh</t>
  </si>
  <si>
    <t xml:space="preserve">TT tiền mua mũ ca nô+ khăn quàng </t>
  </si>
  <si>
    <t>Trang trí khánh tiết đại hội liên đội</t>
  </si>
  <si>
    <t xml:space="preserve">TT tiền trang trí khánh tiết ngày hội bánh chưng </t>
  </si>
  <si>
    <t>Trao giải thưởng toán tưởi thư khối 4+5</t>
  </si>
  <si>
    <t xml:space="preserve">TT tiền trang trí các hoạt đông trong năm học </t>
  </si>
  <si>
    <t>Trao giải thưởng cho các lớp ngày sách việt nam</t>
  </si>
  <si>
    <t>TT tiền mua phần thưởng cho HS đạt giải các cuộc thi cấp trường</t>
  </si>
  <si>
    <t>TT tiền in giấy chứng nhận cho HS đạt giải các môn</t>
  </si>
  <si>
    <t>TT tiền vé đưa HS đi trải nghiệm</t>
  </si>
  <si>
    <t>TT tiền thuê xe đưa HS đi trải nghiệm</t>
  </si>
  <si>
    <t>Phát tiền thưởng cho các lớp đạt lớp có thành tích SX</t>
  </si>
  <si>
    <t>TT tiền mua lễ vào viếng nghĩa trang</t>
  </si>
  <si>
    <t>TT iền mua sữa bánh cho HS đi trải nghiệm</t>
  </si>
  <si>
    <t>TT tiền mua phân thưởng cho HS SX</t>
  </si>
  <si>
    <t xml:space="preserve">TT tiền in  giấy khen , giấy chứng nhận </t>
  </si>
  <si>
    <t>TT tiền mua phân thưởng cho HS có thành tích HĐ đội</t>
  </si>
  <si>
    <t>TT tiền mua giấy gói phần thưởng cho hs</t>
  </si>
  <si>
    <t>TT tiền vẽ trang tường lối lên cầu thang</t>
  </si>
  <si>
    <t>TT tiền vẽ trang tường cổng trường giữa phòng bảo vệ và lớp 2A2</t>
  </si>
  <si>
    <t>TT tiền mua xe chở rác</t>
  </si>
  <si>
    <t>TT tiền mua giây điện ,bóng điện</t>
  </si>
  <si>
    <t>TT tiền mua rèm lớp học</t>
  </si>
  <si>
    <t>TT tiền mua chạu rửa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</si>
</sst>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??_-;_-@_-"/>
  </numFmts>
  <fonts count="50">
    <font>
      <sz val="12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81" fontId="4" fillId="0" borderId="10" xfId="43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quotePrefix="1">
      <alignment/>
    </xf>
    <xf numFmtId="181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81" fontId="9" fillId="0" borderId="10" xfId="43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quotePrefix="1">
      <alignment/>
    </xf>
    <xf numFmtId="181" fontId="8" fillId="0" borderId="11" xfId="43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81" fontId="11" fillId="0" borderId="10" xfId="43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81" fontId="9" fillId="0" borderId="12" xfId="43" applyNumberFormat="1" applyFont="1" applyBorder="1" applyAlignment="1">
      <alignment/>
    </xf>
    <xf numFmtId="181" fontId="9" fillId="0" borderId="13" xfId="43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1" fontId="9" fillId="0" borderId="14" xfId="43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81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81" fontId="8" fillId="0" borderId="12" xfId="43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81" fontId="11" fillId="0" borderId="12" xfId="43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86" fontId="9" fillId="0" borderId="12" xfId="43" applyNumberFormat="1" applyFont="1" applyBorder="1" applyAlignment="1">
      <alignment/>
    </xf>
    <xf numFmtId="14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86" fontId="9" fillId="0" borderId="12" xfId="43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86" fontId="9" fillId="0" borderId="12" xfId="43" applyNumberFormat="1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86" fontId="9" fillId="0" borderId="14" xfId="43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186" fontId="9" fillId="0" borderId="16" xfId="43" applyNumberFormat="1" applyFont="1" applyBorder="1" applyAlignment="1">
      <alignment horizontal="center" vertical="center" wrapText="1"/>
    </xf>
    <xf numFmtId="181" fontId="9" fillId="0" borderId="16" xfId="43" applyNumberFormat="1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181" fontId="9" fillId="0" borderId="14" xfId="43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186" fontId="9" fillId="0" borderId="16" xfId="43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11" fillId="0" borderId="10" xfId="15" applyNumberFormat="1" applyFont="1" applyBorder="1" applyAlignment="1">
      <alignment vertical="center" wrapText="1" shrinkToFit="1"/>
      <protection/>
    </xf>
    <xf numFmtId="3" fontId="13" fillId="0" borderId="10" xfId="15" applyNumberFormat="1" applyFont="1" applyBorder="1" applyAlignment="1">
      <alignment horizontal="right" vertical="center"/>
      <protection/>
    </xf>
    <xf numFmtId="181" fontId="8" fillId="0" borderId="0" xfId="0" applyNumberFormat="1" applyFont="1" applyAlignment="1">
      <alignment/>
    </xf>
    <xf numFmtId="0" fontId="49" fillId="0" borderId="12" xfId="0" applyFont="1" applyBorder="1" applyAlignment="1">
      <alignment/>
    </xf>
    <xf numFmtId="186" fontId="49" fillId="0" borderId="12" xfId="43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81" fontId="3" fillId="0" borderId="15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81" fontId="3" fillId="0" borderId="12" xfId="43" applyNumberFormat="1" applyFont="1" applyBorder="1" applyAlignment="1">
      <alignment/>
    </xf>
    <xf numFmtId="181" fontId="4" fillId="0" borderId="12" xfId="43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181" fontId="4" fillId="0" borderId="12" xfId="43" applyNumberFormat="1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18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left" vertical="center" wrapText="1"/>
    </xf>
    <xf numFmtId="181" fontId="4" fillId="0" borderId="12" xfId="43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81" fontId="3" fillId="0" borderId="12" xfId="43" applyNumberFormat="1" applyFont="1" applyBorder="1" applyAlignment="1">
      <alignment horizontal="center" vertical="center" wrapText="1"/>
    </xf>
    <xf numFmtId="181" fontId="4" fillId="0" borderId="12" xfId="4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1" fontId="3" fillId="0" borderId="13" xfId="43" applyNumberFormat="1" applyFont="1" applyBorder="1" applyAlignment="1">
      <alignment horizontal="center" vertical="center" wrapText="1"/>
    </xf>
    <xf numFmtId="181" fontId="3" fillId="0" borderId="13" xfId="43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181" fontId="9" fillId="0" borderId="0" xfId="43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4" fillId="0" borderId="12" xfId="0" applyFont="1" applyBorder="1" applyAlignment="1" quotePrefix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181" fontId="4" fillId="0" borderId="13" xfId="4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81" fontId="11" fillId="0" borderId="13" xfId="43" applyNumberFormat="1" applyFont="1" applyBorder="1" applyAlignment="1">
      <alignment/>
    </xf>
    <xf numFmtId="0" fontId="8" fillId="0" borderId="10" xfId="0" applyFont="1" applyBorder="1" applyAlignment="1">
      <alignment/>
    </xf>
    <xf numFmtId="181" fontId="8" fillId="0" borderId="10" xfId="43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86" fontId="9" fillId="0" borderId="16" xfId="43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/>
    </xf>
  </cellXfs>
  <cellStyles count="48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2">
      <selection activeCell="E57" sqref="E57"/>
    </sheetView>
  </sheetViews>
  <sheetFormatPr defaultColWidth="8.796875" defaultRowHeight="15"/>
  <cols>
    <col min="1" max="1" width="6.09765625" style="1" customWidth="1"/>
    <col min="2" max="2" width="43.19921875" style="1" customWidth="1"/>
    <col min="3" max="3" width="16.5" style="1" customWidth="1"/>
    <col min="4" max="4" width="20.3984375" style="1" customWidth="1"/>
    <col min="5" max="16384" width="9" style="1" customWidth="1"/>
  </cols>
  <sheetData>
    <row r="1" spans="1:4" ht="18.75">
      <c r="A1" s="133" t="s">
        <v>6</v>
      </c>
      <c r="B1" s="133"/>
      <c r="C1" s="133"/>
      <c r="D1" s="133"/>
    </row>
    <row r="2" spans="1:4" ht="18.75">
      <c r="A2" s="133" t="s">
        <v>7</v>
      </c>
      <c r="B2" s="133"/>
      <c r="C2" s="133"/>
      <c r="D2" s="133"/>
    </row>
    <row r="4" spans="1:4" ht="15.75">
      <c r="A4" s="2" t="s">
        <v>152</v>
      </c>
      <c r="B4" s="2"/>
      <c r="D4" s="43" t="s">
        <v>82</v>
      </c>
    </row>
    <row r="5" spans="1:2" ht="15.75">
      <c r="A5" s="2" t="s">
        <v>73</v>
      </c>
      <c r="B5" s="2"/>
    </row>
    <row r="6" spans="1:4" ht="17.25" customHeight="1">
      <c r="A6" s="133" t="s">
        <v>9</v>
      </c>
      <c r="B6" s="133"/>
      <c r="C6" s="133"/>
      <c r="D6" s="133"/>
    </row>
    <row r="7" spans="1:4" s="10" customFormat="1" ht="20.25" customHeight="1">
      <c r="A7" s="133" t="s">
        <v>186</v>
      </c>
      <c r="B7" s="133"/>
      <c r="C7" s="133"/>
      <c r="D7" s="133"/>
    </row>
    <row r="8" spans="1:4" ht="18" customHeight="1">
      <c r="A8" s="132" t="s">
        <v>22</v>
      </c>
      <c r="B8" s="132"/>
      <c r="C8" s="132"/>
      <c r="D8" s="132"/>
    </row>
    <row r="9" spans="3:4" ht="17.25" customHeight="1">
      <c r="C9" s="5"/>
      <c r="D9" s="42" t="s">
        <v>11</v>
      </c>
    </row>
    <row r="10" spans="1:4" s="11" customFormat="1" ht="31.5">
      <c r="A10" s="6" t="s">
        <v>12</v>
      </c>
      <c r="B10" s="6" t="s">
        <v>23</v>
      </c>
      <c r="C10" s="6" t="s">
        <v>84</v>
      </c>
      <c r="D10" s="6" t="s">
        <v>83</v>
      </c>
    </row>
    <row r="11" spans="1:4" s="2" customFormat="1" ht="17.25" customHeight="1">
      <c r="A11" s="7" t="s">
        <v>0</v>
      </c>
      <c r="B11" s="7" t="s">
        <v>85</v>
      </c>
      <c r="C11" s="8">
        <v>0</v>
      </c>
      <c r="D11" s="8"/>
    </row>
    <row r="12" spans="1:4" s="2" customFormat="1" ht="15.75" customHeight="1">
      <c r="A12" s="83" t="s">
        <v>1</v>
      </c>
      <c r="B12" s="84" t="s">
        <v>27</v>
      </c>
      <c r="C12" s="86"/>
      <c r="D12" s="86"/>
    </row>
    <row r="13" spans="1:4" s="2" customFormat="1" ht="15.75" customHeight="1">
      <c r="A13" s="91">
        <v>1</v>
      </c>
      <c r="B13" s="88" t="s">
        <v>28</v>
      </c>
      <c r="C13" s="90"/>
      <c r="D13" s="90"/>
    </row>
    <row r="14" spans="1:4" ht="15.75" customHeight="1">
      <c r="A14" s="87"/>
      <c r="B14" s="88" t="s">
        <v>75</v>
      </c>
      <c r="C14" s="89"/>
      <c r="D14" s="89"/>
    </row>
    <row r="15" spans="1:4" s="2" customFormat="1" ht="15.75" customHeight="1">
      <c r="A15" s="91">
        <v>2</v>
      </c>
      <c r="B15" s="88" t="s">
        <v>29</v>
      </c>
      <c r="C15" s="90"/>
      <c r="D15" s="90"/>
    </row>
    <row r="16" spans="1:4" ht="15.75" customHeight="1">
      <c r="A16" s="87"/>
      <c r="B16" s="98" t="s">
        <v>30</v>
      </c>
      <c r="C16" s="89"/>
      <c r="D16" s="89"/>
    </row>
    <row r="17" spans="1:4" s="2" customFormat="1" ht="15.75" customHeight="1">
      <c r="A17" s="91">
        <v>3</v>
      </c>
      <c r="B17" s="88" t="s">
        <v>31</v>
      </c>
      <c r="C17" s="90"/>
      <c r="D17" s="90"/>
    </row>
    <row r="18" spans="1:4" s="2" customFormat="1" ht="15.75" customHeight="1">
      <c r="A18" s="91">
        <v>4</v>
      </c>
      <c r="B18" s="88" t="s">
        <v>32</v>
      </c>
      <c r="C18" s="90"/>
      <c r="D18" s="90"/>
    </row>
    <row r="19" spans="1:4" ht="15.75" customHeight="1">
      <c r="A19" s="87"/>
      <c r="B19" s="88" t="s">
        <v>76</v>
      </c>
      <c r="C19" s="89"/>
      <c r="D19" s="89"/>
    </row>
    <row r="20" spans="1:4" s="2" customFormat="1" ht="15.75" customHeight="1">
      <c r="A20" s="91" t="s">
        <v>2</v>
      </c>
      <c r="B20" s="92" t="s">
        <v>33</v>
      </c>
      <c r="C20" s="90"/>
      <c r="D20" s="90"/>
    </row>
    <row r="21" spans="1:4" s="2" customFormat="1" ht="15.75" customHeight="1">
      <c r="A21" s="91">
        <v>1</v>
      </c>
      <c r="B21" s="88" t="s">
        <v>34</v>
      </c>
      <c r="C21" s="90"/>
      <c r="D21" s="90"/>
    </row>
    <row r="22" spans="1:4" ht="15.75" customHeight="1">
      <c r="A22" s="87"/>
      <c r="B22" s="88" t="s">
        <v>75</v>
      </c>
      <c r="C22" s="89"/>
      <c r="D22" s="89"/>
    </row>
    <row r="23" spans="1:4" s="2" customFormat="1" ht="15.75" customHeight="1">
      <c r="A23" s="91">
        <v>2</v>
      </c>
      <c r="B23" s="88" t="s">
        <v>36</v>
      </c>
      <c r="C23" s="90"/>
      <c r="D23" s="90"/>
    </row>
    <row r="24" spans="1:4" s="2" customFormat="1" ht="15.75" customHeight="1">
      <c r="A24" s="91"/>
      <c r="B24" s="98" t="s">
        <v>30</v>
      </c>
      <c r="C24" s="90"/>
      <c r="D24" s="90"/>
    </row>
    <row r="25" spans="1:4" s="2" customFormat="1" ht="15.75" customHeight="1">
      <c r="A25" s="91">
        <v>3</v>
      </c>
      <c r="B25" s="88" t="s">
        <v>37</v>
      </c>
      <c r="C25" s="90"/>
      <c r="D25" s="90"/>
    </row>
    <row r="26" spans="1:4" ht="15.75" customHeight="1">
      <c r="A26" s="87"/>
      <c r="B26" s="88" t="s">
        <v>76</v>
      </c>
      <c r="C26" s="89"/>
      <c r="D26" s="89"/>
    </row>
    <row r="27" spans="1:4" s="2" customFormat="1" ht="15.75" customHeight="1">
      <c r="A27" s="91" t="s">
        <v>3</v>
      </c>
      <c r="B27" s="92" t="s">
        <v>39</v>
      </c>
      <c r="C27" s="90"/>
      <c r="D27" s="90"/>
    </row>
    <row r="28" spans="1:4" s="2" customFormat="1" ht="15.75" customHeight="1">
      <c r="A28" s="91">
        <v>1</v>
      </c>
      <c r="B28" s="88" t="s">
        <v>34</v>
      </c>
      <c r="C28" s="90"/>
      <c r="D28" s="90"/>
    </row>
    <row r="29" spans="1:4" ht="15.75" customHeight="1">
      <c r="A29" s="87"/>
      <c r="B29" s="88" t="s">
        <v>75</v>
      </c>
      <c r="C29" s="89"/>
      <c r="D29" s="89"/>
    </row>
    <row r="30" spans="1:4" s="2" customFormat="1" ht="15.75" customHeight="1">
      <c r="A30" s="91">
        <v>2</v>
      </c>
      <c r="B30" s="88" t="s">
        <v>36</v>
      </c>
      <c r="C30" s="90"/>
      <c r="D30" s="90"/>
    </row>
    <row r="31" spans="1:4" s="2" customFormat="1" ht="15.75" customHeight="1">
      <c r="A31" s="91"/>
      <c r="B31" s="98" t="s">
        <v>30</v>
      </c>
      <c r="C31" s="90"/>
      <c r="D31" s="90"/>
    </row>
    <row r="32" spans="1:4" s="2" customFormat="1" ht="15.75" customHeight="1">
      <c r="A32" s="91">
        <v>3</v>
      </c>
      <c r="B32" s="88" t="s">
        <v>41</v>
      </c>
      <c r="C32" s="90"/>
      <c r="D32" s="90"/>
    </row>
    <row r="33" spans="1:4" s="2" customFormat="1" ht="15.75" customHeight="1">
      <c r="A33" s="91">
        <v>4</v>
      </c>
      <c r="B33" s="88" t="s">
        <v>37</v>
      </c>
      <c r="C33" s="90"/>
      <c r="D33" s="90"/>
    </row>
    <row r="34" spans="1:4" s="2" customFormat="1" ht="17.25" customHeight="1">
      <c r="A34" s="91"/>
      <c r="B34" s="88" t="s">
        <v>76</v>
      </c>
      <c r="C34" s="90"/>
      <c r="D34" s="90"/>
    </row>
    <row r="35" spans="1:4" s="2" customFormat="1" ht="17.25" customHeight="1">
      <c r="A35" s="91" t="s">
        <v>4</v>
      </c>
      <c r="B35" s="99" t="s">
        <v>86</v>
      </c>
      <c r="C35" s="90">
        <f>C36</f>
        <v>6619600000</v>
      </c>
      <c r="D35" s="90"/>
    </row>
    <row r="36" spans="1:4" s="2" customFormat="1" ht="17.25" customHeight="1">
      <c r="A36" s="91">
        <v>1</v>
      </c>
      <c r="B36" s="99" t="s">
        <v>44</v>
      </c>
      <c r="C36" s="90">
        <f>SUM(C37:C40)</f>
        <v>6619600000</v>
      </c>
      <c r="D36" s="90"/>
    </row>
    <row r="37" spans="1:4" s="11" customFormat="1" ht="17.25" customHeight="1">
      <c r="A37" s="100"/>
      <c r="B37" s="111" t="s">
        <v>78</v>
      </c>
      <c r="C37" s="104">
        <f>'Bieu 3'!C36+'Bieu 3'!C38+'Bieu 3'!C40+'Bieu 3'!C47+'Bieu 3'!C52-'Bieu 3'!C47</f>
        <v>6109820908</v>
      </c>
      <c r="D37" s="90"/>
    </row>
    <row r="38" spans="1:4" s="11" customFormat="1" ht="17.25" customHeight="1">
      <c r="A38" s="100"/>
      <c r="B38" s="111" t="s">
        <v>79</v>
      </c>
      <c r="C38" s="104">
        <f>'Bieu 3'!C79</f>
        <v>89453000</v>
      </c>
      <c r="D38" s="89"/>
    </row>
    <row r="39" spans="1:4" s="11" customFormat="1" ht="17.25" customHeight="1">
      <c r="A39" s="100"/>
      <c r="B39" s="111" t="s">
        <v>80</v>
      </c>
      <c r="C39" s="104">
        <f>194500000+69522000</f>
        <v>264022000</v>
      </c>
      <c r="D39" s="89"/>
    </row>
    <row r="40" spans="1:4" s="11" customFormat="1" ht="17.25" customHeight="1">
      <c r="A40" s="100"/>
      <c r="B40" s="111" t="s">
        <v>81</v>
      </c>
      <c r="C40" s="104">
        <v>156304092</v>
      </c>
      <c r="D40" s="89"/>
    </row>
    <row r="41" spans="1:4" s="12" customFormat="1" ht="17.25" customHeight="1">
      <c r="A41" s="106" t="s">
        <v>5</v>
      </c>
      <c r="B41" s="112" t="s">
        <v>77</v>
      </c>
      <c r="C41" s="102"/>
      <c r="D41" s="89"/>
    </row>
    <row r="42" spans="1:4" s="12" customFormat="1" ht="17.25" customHeight="1">
      <c r="A42" s="106"/>
      <c r="B42" s="111" t="s">
        <v>78</v>
      </c>
      <c r="C42" s="102"/>
      <c r="D42" s="89"/>
    </row>
    <row r="43" spans="1:4" s="12" customFormat="1" ht="17.25" customHeight="1">
      <c r="A43" s="106"/>
      <c r="B43" s="111" t="s">
        <v>79</v>
      </c>
      <c r="C43" s="102"/>
      <c r="D43" s="89"/>
    </row>
    <row r="44" spans="1:4" s="12" customFormat="1" ht="17.25" customHeight="1">
      <c r="A44" s="106"/>
      <c r="B44" s="111" t="s">
        <v>80</v>
      </c>
      <c r="C44" s="102"/>
      <c r="D44" s="89"/>
    </row>
    <row r="45" spans="1:4" s="11" customFormat="1" ht="17.25" customHeight="1">
      <c r="A45" s="107"/>
      <c r="B45" s="113" t="s">
        <v>81</v>
      </c>
      <c r="C45" s="109"/>
      <c r="D45" s="110"/>
    </row>
    <row r="46" spans="3:4" ht="15.75">
      <c r="C46" s="4" t="s">
        <v>185</v>
      </c>
      <c r="D46" s="4"/>
    </row>
    <row r="47" spans="3:4" ht="15.75">
      <c r="C47" s="3" t="s">
        <v>20</v>
      </c>
      <c r="D47" s="3"/>
    </row>
    <row r="50" ht="15.75">
      <c r="B50" s="97"/>
    </row>
  </sheetData>
  <sheetProtection/>
  <mergeCells count="5">
    <mergeCell ref="A8:D8"/>
    <mergeCell ref="A1:D1"/>
    <mergeCell ref="A2:D2"/>
    <mergeCell ref="A6:D6"/>
    <mergeCell ref="A7:D7"/>
  </mergeCells>
  <printOptions/>
  <pageMargins left="0.75" right="0.19" top="0.22" bottom="0.19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90">
      <selection activeCell="G37" sqref="G37"/>
    </sheetView>
  </sheetViews>
  <sheetFormatPr defaultColWidth="8.796875" defaultRowHeight="15"/>
  <cols>
    <col min="1" max="1" width="5.3984375" style="1" customWidth="1"/>
    <col min="2" max="2" width="52.19921875" style="1" customWidth="1"/>
    <col min="3" max="3" width="16.5" style="1" customWidth="1"/>
    <col min="4" max="4" width="16.09765625" style="1" customWidth="1"/>
    <col min="5" max="6" width="9" style="1" customWidth="1"/>
    <col min="7" max="7" width="11.69921875" style="1" bestFit="1" customWidth="1"/>
    <col min="8" max="16384" width="9" style="1" customWidth="1"/>
  </cols>
  <sheetData>
    <row r="1" spans="1:4" ht="18.75">
      <c r="A1" s="133" t="s">
        <v>6</v>
      </c>
      <c r="B1" s="133"/>
      <c r="C1" s="133"/>
      <c r="D1" s="133"/>
    </row>
    <row r="2" spans="1:4" ht="18.75">
      <c r="A2" s="133" t="s">
        <v>7</v>
      </c>
      <c r="B2" s="133"/>
      <c r="C2" s="133"/>
      <c r="D2" s="133"/>
    </row>
    <row r="4" spans="1:4" ht="15.75">
      <c r="A4" s="2" t="s">
        <v>152</v>
      </c>
      <c r="B4" s="2"/>
      <c r="D4" s="2" t="s">
        <v>21</v>
      </c>
    </row>
    <row r="5" spans="1:2" ht="15.75">
      <c r="A5" s="2" t="s">
        <v>73</v>
      </c>
      <c r="B5" s="2"/>
    </row>
    <row r="6" spans="1:4" ht="17.25" customHeight="1">
      <c r="A6" s="133" t="s">
        <v>9</v>
      </c>
      <c r="B6" s="133"/>
      <c r="C6" s="133"/>
      <c r="D6" s="133"/>
    </row>
    <row r="7" spans="1:4" s="10" customFormat="1" ht="16.5" customHeight="1">
      <c r="A7" s="133" t="s">
        <v>172</v>
      </c>
      <c r="B7" s="133"/>
      <c r="C7" s="133"/>
      <c r="D7" s="133"/>
    </row>
    <row r="8" spans="1:4" ht="18" customHeight="1">
      <c r="A8" s="132" t="s">
        <v>22</v>
      </c>
      <c r="B8" s="132"/>
      <c r="C8" s="132"/>
      <c r="D8" s="132"/>
    </row>
    <row r="9" ht="17.25" customHeight="1">
      <c r="C9" s="5" t="s">
        <v>11</v>
      </c>
    </row>
    <row r="10" spans="1:4" s="11" customFormat="1" ht="31.5">
      <c r="A10" s="6" t="s">
        <v>12</v>
      </c>
      <c r="B10" s="6" t="s">
        <v>23</v>
      </c>
      <c r="C10" s="6" t="s">
        <v>24</v>
      </c>
      <c r="D10" s="6" t="s">
        <v>25</v>
      </c>
    </row>
    <row r="11" spans="1:4" s="2" customFormat="1" ht="15.75">
      <c r="A11" s="7" t="s">
        <v>0</v>
      </c>
      <c r="B11" s="7" t="s">
        <v>26</v>
      </c>
      <c r="C11" s="8"/>
      <c r="D11" s="8"/>
    </row>
    <row r="12" spans="1:4" s="2" customFormat="1" ht="15.75">
      <c r="A12" s="83" t="s">
        <v>1</v>
      </c>
      <c r="B12" s="84" t="s">
        <v>27</v>
      </c>
      <c r="C12" s="86"/>
      <c r="D12" s="86"/>
    </row>
    <row r="13" spans="1:4" s="2" customFormat="1" ht="15.75">
      <c r="A13" s="91">
        <v>1</v>
      </c>
      <c r="B13" s="92" t="s">
        <v>28</v>
      </c>
      <c r="C13" s="90"/>
      <c r="D13" s="90"/>
    </row>
    <row r="14" spans="1:4" ht="15.75">
      <c r="A14" s="87"/>
      <c r="B14" s="88" t="s">
        <v>170</v>
      </c>
      <c r="C14" s="89"/>
      <c r="D14" s="89"/>
    </row>
    <row r="15" spans="1:4" s="2" customFormat="1" ht="15.75">
      <c r="A15" s="91">
        <v>2</v>
      </c>
      <c r="B15" s="92" t="s">
        <v>29</v>
      </c>
      <c r="C15" s="90"/>
      <c r="D15" s="90"/>
    </row>
    <row r="16" spans="1:4" ht="15.75">
      <c r="A16" s="87"/>
      <c r="B16" s="98" t="s">
        <v>30</v>
      </c>
      <c r="C16" s="89"/>
      <c r="D16" s="89"/>
    </row>
    <row r="17" spans="1:4" s="2" customFormat="1" ht="15.75">
      <c r="A17" s="91">
        <v>3</v>
      </c>
      <c r="B17" s="92" t="s">
        <v>31</v>
      </c>
      <c r="C17" s="90"/>
      <c r="D17" s="90"/>
    </row>
    <row r="18" spans="1:4" s="2" customFormat="1" ht="15.75">
      <c r="A18" s="91">
        <v>4</v>
      </c>
      <c r="B18" s="92" t="s">
        <v>32</v>
      </c>
      <c r="C18" s="90"/>
      <c r="D18" s="90"/>
    </row>
    <row r="19" spans="1:4" ht="15.75">
      <c r="A19" s="87"/>
      <c r="B19" s="88" t="s">
        <v>171</v>
      </c>
      <c r="C19" s="89"/>
      <c r="D19" s="89"/>
    </row>
    <row r="20" spans="1:4" s="2" customFormat="1" ht="15.75">
      <c r="A20" s="91" t="s">
        <v>2</v>
      </c>
      <c r="B20" s="92" t="s">
        <v>33</v>
      </c>
      <c r="C20" s="90"/>
      <c r="D20" s="90"/>
    </row>
    <row r="21" spans="1:4" s="2" customFormat="1" ht="15.75">
      <c r="A21" s="91">
        <v>1</v>
      </c>
      <c r="B21" s="92" t="s">
        <v>34</v>
      </c>
      <c r="C21" s="90"/>
      <c r="D21" s="90"/>
    </row>
    <row r="22" spans="1:4" ht="15.75">
      <c r="A22" s="87"/>
      <c r="B22" s="88" t="s">
        <v>35</v>
      </c>
      <c r="C22" s="89"/>
      <c r="D22" s="89"/>
    </row>
    <row r="23" spans="1:4" s="2" customFormat="1" ht="15.75">
      <c r="A23" s="91">
        <v>2</v>
      </c>
      <c r="B23" s="92" t="s">
        <v>36</v>
      </c>
      <c r="C23" s="90"/>
      <c r="D23" s="90"/>
    </row>
    <row r="24" spans="1:4" s="2" customFormat="1" ht="15.75">
      <c r="A24" s="91"/>
      <c r="B24" s="92"/>
      <c r="C24" s="90"/>
      <c r="D24" s="90"/>
    </row>
    <row r="25" spans="1:4" s="2" customFormat="1" ht="15.75">
      <c r="A25" s="91">
        <v>3</v>
      </c>
      <c r="B25" s="92" t="s">
        <v>37</v>
      </c>
      <c r="C25" s="90"/>
      <c r="D25" s="90"/>
    </row>
    <row r="26" spans="1:4" ht="15.75">
      <c r="A26" s="87"/>
      <c r="B26" s="88" t="s">
        <v>38</v>
      </c>
      <c r="C26" s="89"/>
      <c r="D26" s="89"/>
    </row>
    <row r="27" spans="1:4" s="2" customFormat="1" ht="15.75">
      <c r="A27" s="91" t="s">
        <v>3</v>
      </c>
      <c r="B27" s="92" t="s">
        <v>39</v>
      </c>
      <c r="C27" s="90"/>
      <c r="D27" s="90"/>
    </row>
    <row r="28" spans="1:4" s="2" customFormat="1" ht="15.75">
      <c r="A28" s="91">
        <v>1</v>
      </c>
      <c r="B28" s="92" t="s">
        <v>34</v>
      </c>
      <c r="C28" s="90"/>
      <c r="D28" s="90"/>
    </row>
    <row r="29" spans="1:4" ht="15.75">
      <c r="A29" s="87"/>
      <c r="B29" s="88" t="s">
        <v>40</v>
      </c>
      <c r="C29" s="89"/>
      <c r="D29" s="89"/>
    </row>
    <row r="30" spans="1:4" s="2" customFormat="1" ht="15.75">
      <c r="A30" s="91">
        <v>2</v>
      </c>
      <c r="B30" s="92" t="s">
        <v>36</v>
      </c>
      <c r="C30" s="90"/>
      <c r="D30" s="90"/>
    </row>
    <row r="31" spans="1:4" s="2" customFormat="1" ht="15.75">
      <c r="A31" s="91">
        <v>3</v>
      </c>
      <c r="B31" s="92" t="s">
        <v>41</v>
      </c>
      <c r="C31" s="90"/>
      <c r="D31" s="90"/>
    </row>
    <row r="32" spans="1:4" s="2" customFormat="1" ht="15.75">
      <c r="A32" s="91">
        <v>4</v>
      </c>
      <c r="B32" s="92" t="s">
        <v>37</v>
      </c>
      <c r="C32" s="90"/>
      <c r="D32" s="90"/>
    </row>
    <row r="33" spans="1:4" ht="15.75">
      <c r="A33" s="87"/>
      <c r="B33" s="88" t="s">
        <v>42</v>
      </c>
      <c r="C33" s="89"/>
      <c r="D33" s="89"/>
    </row>
    <row r="34" spans="1:7" s="2" customFormat="1" ht="24.75" customHeight="1">
      <c r="A34" s="91" t="s">
        <v>4</v>
      </c>
      <c r="B34" s="91" t="s">
        <v>43</v>
      </c>
      <c r="C34" s="90">
        <f>C35</f>
        <v>6619600000</v>
      </c>
      <c r="D34" s="90"/>
      <c r="G34" s="116"/>
    </row>
    <row r="35" spans="1:4" s="2" customFormat="1" ht="24.75" customHeight="1">
      <c r="A35" s="91">
        <v>1</v>
      </c>
      <c r="B35" s="99" t="s">
        <v>44</v>
      </c>
      <c r="C35" s="90">
        <f>C36+C38+C40+C47+C49+C52+C57+C61+C65+C69+C71+C77+C79+C83+C85+C89</f>
        <v>6619600000</v>
      </c>
      <c r="D35" s="90"/>
    </row>
    <row r="36" spans="1:4" s="11" customFormat="1" ht="24.75" customHeight="1">
      <c r="A36" s="100"/>
      <c r="B36" s="101" t="s">
        <v>45</v>
      </c>
      <c r="C36" s="102">
        <f>C37</f>
        <v>2798838608</v>
      </c>
      <c r="D36" s="90"/>
    </row>
    <row r="37" spans="1:4" s="11" customFormat="1" ht="24.75" customHeight="1">
      <c r="A37" s="100"/>
      <c r="B37" s="103" t="s">
        <v>46</v>
      </c>
      <c r="C37" s="104">
        <v>2798838608</v>
      </c>
      <c r="D37" s="102"/>
    </row>
    <row r="38" spans="1:4" s="11" customFormat="1" ht="24.75" customHeight="1">
      <c r="A38" s="100"/>
      <c r="B38" s="101" t="s">
        <v>151</v>
      </c>
      <c r="C38" s="102">
        <f>C39</f>
        <v>102491000</v>
      </c>
      <c r="D38" s="102"/>
    </row>
    <row r="39" spans="1:4" s="11" customFormat="1" ht="24.75" customHeight="1">
      <c r="A39" s="100"/>
      <c r="B39" s="103" t="s">
        <v>47</v>
      </c>
      <c r="C39" s="104">
        <v>102491000</v>
      </c>
      <c r="D39" s="104"/>
    </row>
    <row r="40" spans="1:4" s="11" customFormat="1" ht="24.75" customHeight="1">
      <c r="A40" s="100"/>
      <c r="B40" s="101" t="s">
        <v>48</v>
      </c>
      <c r="C40" s="102">
        <f>C41+C42+C43+C44+C45+C46</f>
        <v>2359011297</v>
      </c>
      <c r="D40" s="90"/>
    </row>
    <row r="41" spans="1:4" s="11" customFormat="1" ht="24.75" customHeight="1">
      <c r="A41" s="100"/>
      <c r="B41" s="103" t="s">
        <v>49</v>
      </c>
      <c r="C41" s="89">
        <v>44882503</v>
      </c>
      <c r="D41" s="89"/>
    </row>
    <row r="42" spans="1:4" s="11" customFormat="1" ht="24.75" customHeight="1">
      <c r="A42" s="100"/>
      <c r="B42" s="103" t="s">
        <v>50</v>
      </c>
      <c r="C42" s="89">
        <v>367092500</v>
      </c>
      <c r="D42" s="89"/>
    </row>
    <row r="43" spans="1:4" s="11" customFormat="1" ht="24.75" customHeight="1">
      <c r="A43" s="100"/>
      <c r="B43" s="103" t="s">
        <v>169</v>
      </c>
      <c r="C43" s="89">
        <v>1379214741</v>
      </c>
      <c r="D43" s="89"/>
    </row>
    <row r="44" spans="1:4" s="11" customFormat="1" ht="24.75" customHeight="1">
      <c r="A44" s="100"/>
      <c r="B44" s="103" t="s">
        <v>150</v>
      </c>
      <c r="C44" s="89">
        <v>7392000</v>
      </c>
      <c r="D44" s="89"/>
    </row>
    <row r="45" spans="1:4" s="11" customFormat="1" ht="24.75" customHeight="1">
      <c r="A45" s="100"/>
      <c r="B45" s="103" t="s">
        <v>115</v>
      </c>
      <c r="C45" s="89">
        <v>553903353</v>
      </c>
      <c r="D45" s="89"/>
    </row>
    <row r="46" spans="1:4" s="11" customFormat="1" ht="24.75" customHeight="1">
      <c r="A46" s="100"/>
      <c r="B46" s="103" t="s">
        <v>156</v>
      </c>
      <c r="C46" s="89">
        <v>6526200</v>
      </c>
      <c r="D46" s="89"/>
    </row>
    <row r="47" spans="1:4" s="11" customFormat="1" ht="24.75" customHeight="1">
      <c r="A47" s="100"/>
      <c r="B47" s="101" t="s">
        <v>161</v>
      </c>
      <c r="C47" s="90">
        <f>C48</f>
        <v>2100000</v>
      </c>
      <c r="D47" s="89"/>
    </row>
    <row r="48" spans="1:4" s="11" customFormat="1" ht="24.75" customHeight="1">
      <c r="A48" s="100"/>
      <c r="B48" s="103" t="s">
        <v>162</v>
      </c>
      <c r="C48" s="89">
        <v>2100000</v>
      </c>
      <c r="D48" s="89"/>
    </row>
    <row r="49" spans="1:4" s="11" customFormat="1" ht="24.75" customHeight="1">
      <c r="A49" s="100"/>
      <c r="B49" s="101" t="s">
        <v>51</v>
      </c>
      <c r="C49" s="102">
        <f>C50+C51</f>
        <v>19946000</v>
      </c>
      <c r="D49" s="90"/>
    </row>
    <row r="50" spans="1:4" s="11" customFormat="1" ht="24.75" customHeight="1">
      <c r="A50" s="100"/>
      <c r="B50" s="103" t="s">
        <v>52</v>
      </c>
      <c r="C50" s="89">
        <v>14446000</v>
      </c>
      <c r="D50" s="89"/>
    </row>
    <row r="51" spans="1:4" s="11" customFormat="1" ht="24.75" customHeight="1">
      <c r="A51" s="100"/>
      <c r="B51" s="103" t="s">
        <v>145</v>
      </c>
      <c r="C51" s="89">
        <v>5500000</v>
      </c>
      <c r="D51" s="89"/>
    </row>
    <row r="52" spans="1:4" s="11" customFormat="1" ht="24.75" customHeight="1">
      <c r="A52" s="100"/>
      <c r="B52" s="101" t="s">
        <v>53</v>
      </c>
      <c r="C52" s="102">
        <f>C53+C54+C55+C56</f>
        <v>849480003</v>
      </c>
      <c r="D52" s="90"/>
    </row>
    <row r="53" spans="1:4" s="11" customFormat="1" ht="24.75" customHeight="1">
      <c r="A53" s="100"/>
      <c r="B53" s="103" t="s">
        <v>54</v>
      </c>
      <c r="C53" s="89">
        <v>638048434</v>
      </c>
      <c r="D53" s="89"/>
    </row>
    <row r="54" spans="1:4" s="11" customFormat="1" ht="24.75" customHeight="1">
      <c r="A54" s="100"/>
      <c r="B54" s="103" t="s">
        <v>55</v>
      </c>
      <c r="C54" s="89">
        <v>109050274</v>
      </c>
      <c r="D54" s="89"/>
    </row>
    <row r="55" spans="1:4" s="11" customFormat="1" ht="24.75" customHeight="1">
      <c r="A55" s="100"/>
      <c r="B55" s="103" t="s">
        <v>56</v>
      </c>
      <c r="C55" s="89">
        <v>66946000</v>
      </c>
      <c r="D55" s="89"/>
    </row>
    <row r="56" spans="1:4" s="11" customFormat="1" ht="24.75" customHeight="1">
      <c r="A56" s="100"/>
      <c r="B56" s="103" t="s">
        <v>57</v>
      </c>
      <c r="C56" s="89">
        <v>35435295</v>
      </c>
      <c r="D56" s="89"/>
    </row>
    <row r="57" spans="1:4" s="11" customFormat="1" ht="24.75" customHeight="1">
      <c r="A57" s="100"/>
      <c r="B57" s="101" t="s">
        <v>58</v>
      </c>
      <c r="C57" s="105">
        <f>C58+C59+C60</f>
        <v>46100934</v>
      </c>
      <c r="D57" s="89"/>
    </row>
    <row r="58" spans="1:4" s="11" customFormat="1" ht="24.75" customHeight="1">
      <c r="A58" s="100"/>
      <c r="B58" s="103" t="s">
        <v>59</v>
      </c>
      <c r="C58" s="89">
        <v>32205990</v>
      </c>
      <c r="D58" s="89"/>
    </row>
    <row r="59" spans="1:4" s="11" customFormat="1" ht="24.75" customHeight="1">
      <c r="A59" s="100"/>
      <c r="B59" s="103" t="s">
        <v>60</v>
      </c>
      <c r="C59" s="89">
        <v>13894944</v>
      </c>
      <c r="D59" s="89"/>
    </row>
    <row r="60" spans="1:4" s="11" customFormat="1" ht="24.75" customHeight="1">
      <c r="A60" s="100"/>
      <c r="B60" s="103" t="s">
        <v>157</v>
      </c>
      <c r="C60" s="89"/>
      <c r="D60" s="89"/>
    </row>
    <row r="61" spans="1:4" s="11" customFormat="1" ht="24.75" customHeight="1">
      <c r="A61" s="100"/>
      <c r="B61" s="101" t="s">
        <v>61</v>
      </c>
      <c r="C61" s="102">
        <f>C62+C63+C64</f>
        <v>45819009</v>
      </c>
      <c r="D61" s="90"/>
    </row>
    <row r="62" spans="1:4" s="11" customFormat="1" ht="24.75" customHeight="1">
      <c r="A62" s="100"/>
      <c r="B62" s="103" t="s">
        <v>62</v>
      </c>
      <c r="C62" s="89">
        <v>13440000</v>
      </c>
      <c r="D62" s="89"/>
    </row>
    <row r="63" spans="1:4" s="11" customFormat="1" ht="24.75" customHeight="1">
      <c r="A63" s="100"/>
      <c r="B63" s="103" t="s">
        <v>173</v>
      </c>
      <c r="C63" s="89">
        <v>29190000</v>
      </c>
      <c r="D63" s="89"/>
    </row>
    <row r="64" spans="1:4" s="11" customFormat="1" ht="24.75" customHeight="1">
      <c r="A64" s="100"/>
      <c r="B64" s="103" t="s">
        <v>63</v>
      </c>
      <c r="C64" s="89">
        <v>3189009</v>
      </c>
      <c r="D64" s="89"/>
    </row>
    <row r="65" spans="1:4" s="11" customFormat="1" ht="24.75" customHeight="1">
      <c r="A65" s="100"/>
      <c r="B65" s="101" t="s">
        <v>64</v>
      </c>
      <c r="C65" s="105">
        <f>C66+C67+C68</f>
        <v>14256949</v>
      </c>
      <c r="D65" s="89"/>
    </row>
    <row r="66" spans="1:4" s="11" customFormat="1" ht="24.75" customHeight="1">
      <c r="A66" s="100"/>
      <c r="B66" s="103" t="s">
        <v>65</v>
      </c>
      <c r="C66" s="89">
        <v>2103723</v>
      </c>
      <c r="D66" s="89"/>
    </row>
    <row r="67" spans="1:4" s="11" customFormat="1" ht="24.75" customHeight="1">
      <c r="A67" s="100"/>
      <c r="B67" s="103" t="s">
        <v>158</v>
      </c>
      <c r="C67" s="89">
        <v>1043226</v>
      </c>
      <c r="D67" s="89"/>
    </row>
    <row r="68" spans="1:4" s="11" customFormat="1" ht="24.75" customHeight="1">
      <c r="A68" s="100"/>
      <c r="B68" s="103" t="s">
        <v>174</v>
      </c>
      <c r="C68" s="89">
        <v>11110000</v>
      </c>
      <c r="D68" s="89"/>
    </row>
    <row r="69" spans="1:4" s="11" customFormat="1" ht="24.75" customHeight="1">
      <c r="A69" s="100"/>
      <c r="B69" s="101" t="s">
        <v>122</v>
      </c>
      <c r="C69" s="105">
        <f>C70</f>
        <v>4800000</v>
      </c>
      <c r="D69" s="89"/>
    </row>
    <row r="70" spans="1:4" s="11" customFormat="1" ht="24.75" customHeight="1">
      <c r="A70" s="100"/>
      <c r="B70" s="103" t="s">
        <v>123</v>
      </c>
      <c r="C70" s="89">
        <v>4800000</v>
      </c>
      <c r="D70" s="89"/>
    </row>
    <row r="71" spans="1:4" s="11" customFormat="1" ht="31.5">
      <c r="A71" s="100"/>
      <c r="B71" s="101" t="s">
        <v>66</v>
      </c>
      <c r="C71" s="105">
        <f>C73+C74+C75+C76</f>
        <v>69522000</v>
      </c>
      <c r="D71" s="89"/>
    </row>
    <row r="72" spans="1:4" s="11" customFormat="1" ht="15.75">
      <c r="A72" s="100"/>
      <c r="B72" s="103"/>
      <c r="C72" s="89"/>
      <c r="D72" s="89"/>
    </row>
    <row r="73" spans="1:4" s="11" customFormat="1" ht="24" customHeight="1">
      <c r="A73" s="100"/>
      <c r="B73" s="103" t="s">
        <v>67</v>
      </c>
      <c r="C73" s="89">
        <v>29620000</v>
      </c>
      <c r="D73" s="89"/>
    </row>
    <row r="74" spans="1:4" s="11" customFormat="1" ht="24" customHeight="1">
      <c r="A74" s="100"/>
      <c r="B74" s="103" t="s">
        <v>146</v>
      </c>
      <c r="C74" s="89">
        <v>18650000</v>
      </c>
      <c r="D74" s="89"/>
    </row>
    <row r="75" spans="1:4" s="11" customFormat="1" ht="24" customHeight="1">
      <c r="A75" s="100"/>
      <c r="B75" s="103" t="s">
        <v>175</v>
      </c>
      <c r="C75" s="89">
        <v>10852000</v>
      </c>
      <c r="D75" s="89"/>
    </row>
    <row r="76" spans="1:4" s="11" customFormat="1" ht="24" customHeight="1">
      <c r="A76" s="100"/>
      <c r="B76" s="103" t="s">
        <v>124</v>
      </c>
      <c r="C76" s="89">
        <v>10400000</v>
      </c>
      <c r="D76" s="89"/>
    </row>
    <row r="77" spans="1:4" s="11" customFormat="1" ht="24" customHeight="1">
      <c r="A77" s="100"/>
      <c r="B77" s="101" t="s">
        <v>159</v>
      </c>
      <c r="C77" s="90">
        <f>C78</f>
        <v>13650000</v>
      </c>
      <c r="D77" s="89"/>
    </row>
    <row r="78" spans="1:4" s="11" customFormat="1" ht="24" customHeight="1">
      <c r="A78" s="100"/>
      <c r="B78" s="103" t="s">
        <v>176</v>
      </c>
      <c r="C78" s="89">
        <v>13650000</v>
      </c>
      <c r="D78" s="89"/>
    </row>
    <row r="79" spans="1:4" s="11" customFormat="1" ht="24" customHeight="1">
      <c r="A79" s="100"/>
      <c r="B79" s="101" t="s">
        <v>68</v>
      </c>
      <c r="C79" s="105">
        <f>C80+C81+C82</f>
        <v>89453000</v>
      </c>
      <c r="D79" s="89"/>
    </row>
    <row r="80" spans="1:4" s="11" customFormat="1" ht="24" customHeight="1">
      <c r="A80" s="100"/>
      <c r="B80" s="103" t="s">
        <v>177</v>
      </c>
      <c r="C80" s="104">
        <v>78618000</v>
      </c>
      <c r="D80" s="89"/>
    </row>
    <row r="81" spans="1:4" s="11" customFormat="1" ht="24" customHeight="1">
      <c r="A81" s="100"/>
      <c r="B81" s="103" t="s">
        <v>147</v>
      </c>
      <c r="C81" s="89">
        <v>10440000</v>
      </c>
      <c r="D81" s="89"/>
    </row>
    <row r="82" spans="1:4" s="11" customFormat="1" ht="24" customHeight="1">
      <c r="A82" s="100"/>
      <c r="B82" s="103" t="s">
        <v>160</v>
      </c>
      <c r="C82" s="89">
        <v>395000</v>
      </c>
      <c r="D82" s="89"/>
    </row>
    <row r="83" spans="1:4" s="11" customFormat="1" ht="24" customHeight="1">
      <c r="A83" s="100"/>
      <c r="B83" s="117" t="s">
        <v>179</v>
      </c>
      <c r="C83" s="90">
        <f>C84</f>
        <v>7000000</v>
      </c>
      <c r="D83" s="89"/>
    </row>
    <row r="84" spans="1:4" s="11" customFormat="1" ht="24" customHeight="1">
      <c r="A84" s="100"/>
      <c r="B84" s="95" t="s">
        <v>178</v>
      </c>
      <c r="C84" s="89">
        <v>7000000</v>
      </c>
      <c r="D84" s="89"/>
    </row>
    <row r="85" spans="1:4" s="11" customFormat="1" ht="24" customHeight="1">
      <c r="A85" s="100"/>
      <c r="B85" s="101" t="s">
        <v>148</v>
      </c>
      <c r="C85" s="94">
        <f>SUM(C86:C87)</f>
        <v>2631200</v>
      </c>
      <c r="D85" s="89"/>
    </row>
    <row r="86" spans="1:4" s="11" customFormat="1" ht="24" customHeight="1">
      <c r="A86" s="100"/>
      <c r="B86" s="95" t="s">
        <v>149</v>
      </c>
      <c r="C86" s="89">
        <v>981200</v>
      </c>
      <c r="D86" s="89"/>
    </row>
    <row r="87" spans="1:4" s="11" customFormat="1" ht="24" customHeight="1">
      <c r="A87" s="100"/>
      <c r="B87" s="95" t="s">
        <v>180</v>
      </c>
      <c r="C87" s="89">
        <v>1650000</v>
      </c>
      <c r="D87" s="89"/>
    </row>
    <row r="88" spans="1:4" s="11" customFormat="1" ht="24" customHeight="1">
      <c r="A88" s="100"/>
      <c r="B88" s="88" t="s">
        <v>181</v>
      </c>
      <c r="C88" s="89"/>
      <c r="D88" s="89"/>
    </row>
    <row r="89" spans="1:4" s="11" customFormat="1" ht="24" customHeight="1">
      <c r="A89" s="100"/>
      <c r="B89" s="117" t="s">
        <v>159</v>
      </c>
      <c r="C89" s="90">
        <f>C90+C91+C93</f>
        <v>194500000</v>
      </c>
      <c r="D89" s="89"/>
    </row>
    <row r="90" spans="1:4" s="11" customFormat="1" ht="24" customHeight="1">
      <c r="A90" s="100"/>
      <c r="B90" s="95" t="s">
        <v>182</v>
      </c>
      <c r="C90" s="89">
        <v>99800000</v>
      </c>
      <c r="D90" s="89"/>
    </row>
    <row r="91" spans="1:4" s="11" customFormat="1" ht="24" customHeight="1">
      <c r="A91" s="100"/>
      <c r="B91" s="95" t="s">
        <v>183</v>
      </c>
      <c r="C91" s="89">
        <v>74700000</v>
      </c>
      <c r="D91" s="89"/>
    </row>
    <row r="92" spans="1:4" s="11" customFormat="1" ht="24" customHeight="1">
      <c r="A92" s="100"/>
      <c r="B92" s="117" t="s">
        <v>184</v>
      </c>
      <c r="C92" s="89"/>
      <c r="D92" s="89"/>
    </row>
    <row r="93" spans="1:4" s="11" customFormat="1" ht="24" customHeight="1">
      <c r="A93" s="100"/>
      <c r="B93" s="95" t="s">
        <v>178</v>
      </c>
      <c r="C93" s="89">
        <v>20000000</v>
      </c>
      <c r="D93" s="89"/>
    </row>
    <row r="94" spans="1:4" s="11" customFormat="1" ht="15.75">
      <c r="A94" s="100"/>
      <c r="B94" s="95"/>
      <c r="C94" s="89"/>
      <c r="D94" s="89"/>
    </row>
    <row r="95" spans="1:4" s="12" customFormat="1" ht="15.75">
      <c r="A95" s="106" t="s">
        <v>5</v>
      </c>
      <c r="B95" s="106" t="s">
        <v>69</v>
      </c>
      <c r="C95" s="102"/>
      <c r="D95" s="89"/>
    </row>
    <row r="96" spans="1:4" s="11" customFormat="1" ht="15.75">
      <c r="A96" s="100"/>
      <c r="B96" s="101" t="s">
        <v>70</v>
      </c>
      <c r="C96" s="104"/>
      <c r="D96" s="89"/>
    </row>
    <row r="97" spans="1:4" s="11" customFormat="1" ht="15.75">
      <c r="A97" s="107"/>
      <c r="B97" s="108" t="s">
        <v>71</v>
      </c>
      <c r="C97" s="109"/>
      <c r="D97" s="110"/>
    </row>
    <row r="98" spans="1:4" ht="31.5">
      <c r="A98" s="13"/>
      <c r="B98" s="14" t="s">
        <v>72</v>
      </c>
      <c r="C98" s="13"/>
      <c r="D98" s="13"/>
    </row>
    <row r="99" spans="3:4" ht="15.75">
      <c r="C99" s="4" t="s">
        <v>185</v>
      </c>
      <c r="D99" s="4"/>
    </row>
    <row r="100" spans="3:4" ht="15.75">
      <c r="C100" s="3" t="s">
        <v>20</v>
      </c>
      <c r="D100" s="3"/>
    </row>
    <row r="104" ht="15.75">
      <c r="C104" s="33"/>
    </row>
  </sheetData>
  <sheetProtection/>
  <mergeCells count="5">
    <mergeCell ref="A8:D8"/>
    <mergeCell ref="A1:D1"/>
    <mergeCell ref="A2:D2"/>
    <mergeCell ref="A6:D6"/>
    <mergeCell ref="A7:D7"/>
  </mergeCells>
  <printOptions/>
  <pageMargins left="0.49" right="0.1968503937007874" top="0.22" bottom="0.21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G72" sqref="G72"/>
    </sheetView>
  </sheetViews>
  <sheetFormatPr defaultColWidth="8.796875" defaultRowHeight="15"/>
  <cols>
    <col min="1" max="1" width="8.59765625" style="18" customWidth="1"/>
    <col min="2" max="2" width="38.69921875" style="18" customWidth="1"/>
    <col min="3" max="4" width="20" style="18" customWidth="1"/>
    <col min="5" max="5" width="9" style="18" customWidth="1"/>
    <col min="6" max="6" width="12.59765625" style="18" bestFit="1" customWidth="1"/>
    <col min="7" max="16384" width="9" style="18" customWidth="1"/>
  </cols>
  <sheetData>
    <row r="1" spans="1:4" ht="16.5">
      <c r="A1" s="135" t="s">
        <v>6</v>
      </c>
      <c r="B1" s="135"/>
      <c r="C1" s="135"/>
      <c r="D1" s="135"/>
    </row>
    <row r="2" spans="1:4" ht="16.5">
      <c r="A2" s="135" t="s">
        <v>7</v>
      </c>
      <c r="B2" s="135"/>
      <c r="C2" s="135"/>
      <c r="D2" s="135"/>
    </row>
    <row r="4" spans="1:4" ht="16.5">
      <c r="A4" s="2" t="s">
        <v>152</v>
      </c>
      <c r="B4" s="19"/>
      <c r="D4" s="19" t="s">
        <v>87</v>
      </c>
    </row>
    <row r="5" spans="1:2" ht="16.5">
      <c r="A5" s="19" t="s">
        <v>73</v>
      </c>
      <c r="B5" s="19"/>
    </row>
    <row r="6" spans="1:4" ht="21.75" customHeight="1">
      <c r="A6" s="133" t="s">
        <v>9</v>
      </c>
      <c r="B6" s="133"/>
      <c r="C6" s="133"/>
      <c r="D6" s="133"/>
    </row>
    <row r="7" spans="1:4" s="19" customFormat="1" ht="18.75" customHeight="1">
      <c r="A7" s="133" t="s">
        <v>187</v>
      </c>
      <c r="B7" s="133"/>
      <c r="C7" s="133"/>
      <c r="D7" s="133"/>
    </row>
    <row r="8" spans="1:4" ht="18.75" customHeight="1">
      <c r="A8" s="134" t="s">
        <v>88</v>
      </c>
      <c r="B8" s="134"/>
      <c r="C8" s="134"/>
      <c r="D8" s="134"/>
    </row>
    <row r="9" ht="18" customHeight="1">
      <c r="C9" s="22" t="s">
        <v>11</v>
      </c>
    </row>
    <row r="10" spans="1:4" s="28" customFormat="1" ht="31.5">
      <c r="A10" s="6" t="s">
        <v>12</v>
      </c>
      <c r="B10" s="6" t="s">
        <v>23</v>
      </c>
      <c r="C10" s="6" t="s">
        <v>89</v>
      </c>
      <c r="D10" s="6" t="s">
        <v>90</v>
      </c>
    </row>
    <row r="11" spans="1:4" s="19" customFormat="1" ht="15.75" customHeight="1">
      <c r="A11" s="7" t="s">
        <v>0</v>
      </c>
      <c r="B11" s="7" t="s">
        <v>26</v>
      </c>
      <c r="C11" s="16"/>
      <c r="D11" s="8"/>
    </row>
    <row r="12" spans="1:4" s="19" customFormat="1" ht="18" customHeight="1">
      <c r="A12" s="83" t="s">
        <v>1</v>
      </c>
      <c r="B12" s="84" t="s">
        <v>27</v>
      </c>
      <c r="C12" s="85"/>
      <c r="D12" s="86"/>
    </row>
    <row r="13" spans="1:4" s="19" customFormat="1" ht="18" customHeight="1">
      <c r="A13" s="87">
        <v>1</v>
      </c>
      <c r="B13" s="88" t="s">
        <v>91</v>
      </c>
      <c r="C13" s="89"/>
      <c r="D13" s="90"/>
    </row>
    <row r="14" spans="1:4" ht="18" customHeight="1">
      <c r="A14" s="87">
        <v>2</v>
      </c>
      <c r="B14" s="88" t="s">
        <v>92</v>
      </c>
      <c r="C14" s="89"/>
      <c r="D14" s="89"/>
    </row>
    <row r="15" spans="1:6" s="19" customFormat="1" ht="19.5" customHeight="1">
      <c r="A15" s="91" t="s">
        <v>4</v>
      </c>
      <c r="B15" s="92" t="s">
        <v>93</v>
      </c>
      <c r="C15" s="90">
        <f>C17+C19+C21+C28+C30+C33+C38+C41+C45+C49+C51+C56+C58+C62+C64+C67+C70</f>
        <v>6619600000</v>
      </c>
      <c r="D15" s="90">
        <f>C15</f>
        <v>6619600000</v>
      </c>
      <c r="F15" s="79"/>
    </row>
    <row r="16" spans="1:4" ht="19.5" customHeight="1">
      <c r="A16" s="91">
        <v>1</v>
      </c>
      <c r="B16" s="92" t="s">
        <v>94</v>
      </c>
      <c r="C16" s="90"/>
      <c r="D16" s="90"/>
    </row>
    <row r="17" spans="1:4" s="19" customFormat="1" ht="19.5" customHeight="1">
      <c r="A17" s="91"/>
      <c r="B17" s="93" t="s">
        <v>95</v>
      </c>
      <c r="C17" s="94">
        <f>C18</f>
        <v>2798838608</v>
      </c>
      <c r="D17" s="90">
        <f>C17</f>
        <v>2798838608</v>
      </c>
    </row>
    <row r="18" spans="1:4" s="19" customFormat="1" ht="19.5" customHeight="1">
      <c r="A18" s="91"/>
      <c r="B18" s="95" t="s">
        <v>96</v>
      </c>
      <c r="C18" s="89">
        <v>2798838608</v>
      </c>
      <c r="D18" s="89">
        <f aca="true" t="shared" si="0" ref="D18:D71">C18</f>
        <v>2798838608</v>
      </c>
    </row>
    <row r="19" spans="1:4" ht="19.5" customHeight="1">
      <c r="A19" s="87"/>
      <c r="B19" s="93" t="s">
        <v>97</v>
      </c>
      <c r="C19" s="94">
        <f>C20</f>
        <v>102491000</v>
      </c>
      <c r="D19" s="89">
        <f t="shared" si="0"/>
        <v>102491000</v>
      </c>
    </row>
    <row r="20" spans="1:4" s="19" customFormat="1" ht="19.5" customHeight="1">
      <c r="A20" s="91"/>
      <c r="B20" s="95" t="s">
        <v>98</v>
      </c>
      <c r="C20" s="89">
        <v>102491000</v>
      </c>
      <c r="D20" s="89">
        <f t="shared" si="0"/>
        <v>102491000</v>
      </c>
    </row>
    <row r="21" spans="1:4" s="19" customFormat="1" ht="19.5" customHeight="1">
      <c r="A21" s="91"/>
      <c r="B21" s="93" t="s">
        <v>99</v>
      </c>
      <c r="C21" s="94">
        <f>SUM(C22:C27)</f>
        <v>2359011297</v>
      </c>
      <c r="D21" s="90">
        <f t="shared" si="0"/>
        <v>2359011297</v>
      </c>
    </row>
    <row r="22" spans="1:4" ht="19.5" customHeight="1">
      <c r="A22" s="87"/>
      <c r="B22" s="95" t="s">
        <v>100</v>
      </c>
      <c r="C22" s="89">
        <v>44882503</v>
      </c>
      <c r="D22" s="89">
        <f t="shared" si="0"/>
        <v>44882503</v>
      </c>
    </row>
    <row r="23" spans="1:4" s="19" customFormat="1" ht="19.5" customHeight="1">
      <c r="A23" s="91"/>
      <c r="B23" s="95" t="s">
        <v>101</v>
      </c>
      <c r="C23" s="89">
        <v>367092500</v>
      </c>
      <c r="D23" s="89">
        <f t="shared" si="0"/>
        <v>367092500</v>
      </c>
    </row>
    <row r="24" spans="1:4" s="19" customFormat="1" ht="19.5" customHeight="1">
      <c r="A24" s="91"/>
      <c r="B24" s="95" t="s">
        <v>189</v>
      </c>
      <c r="C24" s="89">
        <v>1379214741</v>
      </c>
      <c r="D24" s="89">
        <f t="shared" si="0"/>
        <v>1379214741</v>
      </c>
    </row>
    <row r="25" spans="1:4" s="19" customFormat="1" ht="19.5" customHeight="1">
      <c r="A25" s="91"/>
      <c r="B25" s="95" t="s">
        <v>102</v>
      </c>
      <c r="C25" s="89">
        <v>7392000</v>
      </c>
      <c r="D25" s="89">
        <f t="shared" si="0"/>
        <v>7392000</v>
      </c>
    </row>
    <row r="26" spans="1:4" s="19" customFormat="1" ht="19.5" customHeight="1">
      <c r="A26" s="91"/>
      <c r="B26" s="95" t="s">
        <v>116</v>
      </c>
      <c r="C26" s="89">
        <v>553903353</v>
      </c>
      <c r="D26" s="89">
        <f t="shared" si="0"/>
        <v>553903353</v>
      </c>
    </row>
    <row r="27" spans="1:4" s="19" customFormat="1" ht="19.5" customHeight="1">
      <c r="A27" s="91"/>
      <c r="B27" s="95" t="s">
        <v>163</v>
      </c>
      <c r="C27" s="89">
        <v>6526200</v>
      </c>
      <c r="D27" s="89">
        <f t="shared" si="0"/>
        <v>6526200</v>
      </c>
    </row>
    <row r="28" spans="1:4" s="19" customFormat="1" ht="19.5" customHeight="1">
      <c r="A28" s="91"/>
      <c r="B28" s="93" t="s">
        <v>165</v>
      </c>
      <c r="C28" s="90">
        <f>C29</f>
        <v>2100000</v>
      </c>
      <c r="D28" s="90">
        <f t="shared" si="0"/>
        <v>2100000</v>
      </c>
    </row>
    <row r="29" spans="1:4" s="19" customFormat="1" ht="19.5" customHeight="1">
      <c r="A29" s="91"/>
      <c r="B29" s="95" t="s">
        <v>164</v>
      </c>
      <c r="C29" s="89">
        <v>2100000</v>
      </c>
      <c r="D29" s="89">
        <f t="shared" si="0"/>
        <v>2100000</v>
      </c>
    </row>
    <row r="30" spans="1:4" s="19" customFormat="1" ht="19.5" customHeight="1">
      <c r="A30" s="91"/>
      <c r="B30" s="93" t="s">
        <v>125</v>
      </c>
      <c r="C30" s="94">
        <f>C31+C32</f>
        <v>19946000</v>
      </c>
      <c r="D30" s="89">
        <f t="shared" si="0"/>
        <v>19946000</v>
      </c>
    </row>
    <row r="31" spans="1:4" s="19" customFormat="1" ht="19.5" customHeight="1">
      <c r="A31" s="91"/>
      <c r="B31" s="95" t="s">
        <v>126</v>
      </c>
      <c r="C31" s="89">
        <v>14446000</v>
      </c>
      <c r="D31" s="89">
        <f t="shared" si="0"/>
        <v>14446000</v>
      </c>
    </row>
    <row r="32" spans="1:4" s="19" customFormat="1" ht="19.5" customHeight="1">
      <c r="A32" s="91"/>
      <c r="B32" s="95" t="s">
        <v>140</v>
      </c>
      <c r="C32" s="89">
        <v>5500000</v>
      </c>
      <c r="D32" s="89">
        <f t="shared" si="0"/>
        <v>5500000</v>
      </c>
    </row>
    <row r="33" spans="1:4" s="19" customFormat="1" ht="19.5" customHeight="1">
      <c r="A33" s="91"/>
      <c r="B33" s="93" t="s">
        <v>103</v>
      </c>
      <c r="C33" s="94">
        <f>SUM(C34:C37)</f>
        <v>849480003</v>
      </c>
      <c r="D33" s="90">
        <f t="shared" si="0"/>
        <v>849480003</v>
      </c>
    </row>
    <row r="34" spans="1:4" s="19" customFormat="1" ht="19.5" customHeight="1">
      <c r="A34" s="91"/>
      <c r="B34" s="95" t="s">
        <v>104</v>
      </c>
      <c r="C34" s="89">
        <v>638048434</v>
      </c>
      <c r="D34" s="89">
        <f t="shared" si="0"/>
        <v>638048434</v>
      </c>
    </row>
    <row r="35" spans="1:4" s="19" customFormat="1" ht="19.5" customHeight="1">
      <c r="A35" s="91"/>
      <c r="B35" s="95" t="s">
        <v>105</v>
      </c>
      <c r="C35" s="89">
        <v>109050274</v>
      </c>
      <c r="D35" s="89">
        <f t="shared" si="0"/>
        <v>109050274</v>
      </c>
    </row>
    <row r="36" spans="1:4" s="19" customFormat="1" ht="19.5" customHeight="1">
      <c r="A36" s="91"/>
      <c r="B36" s="95" t="s">
        <v>106</v>
      </c>
      <c r="C36" s="89">
        <v>66946000</v>
      </c>
      <c r="D36" s="89">
        <f t="shared" si="0"/>
        <v>66946000</v>
      </c>
    </row>
    <row r="37" spans="1:4" s="19" customFormat="1" ht="19.5" customHeight="1">
      <c r="A37" s="91"/>
      <c r="B37" s="95" t="s">
        <v>107</v>
      </c>
      <c r="C37" s="89">
        <v>35435295</v>
      </c>
      <c r="D37" s="89">
        <f t="shared" si="0"/>
        <v>35435295</v>
      </c>
    </row>
    <row r="38" spans="1:4" s="19" customFormat="1" ht="19.5" customHeight="1">
      <c r="A38" s="91"/>
      <c r="B38" s="93" t="s">
        <v>109</v>
      </c>
      <c r="C38" s="94">
        <f>C39+C40</f>
        <v>46100934</v>
      </c>
      <c r="D38" s="90">
        <f t="shared" si="0"/>
        <v>46100934</v>
      </c>
    </row>
    <row r="39" spans="1:4" s="19" customFormat="1" ht="19.5" customHeight="1">
      <c r="A39" s="91"/>
      <c r="B39" s="95" t="s">
        <v>110</v>
      </c>
      <c r="C39" s="89">
        <v>32205990</v>
      </c>
      <c r="D39" s="89">
        <f t="shared" si="0"/>
        <v>32205990</v>
      </c>
    </row>
    <row r="40" spans="1:4" s="19" customFormat="1" ht="19.5" customHeight="1">
      <c r="A40" s="91"/>
      <c r="B40" s="95" t="s">
        <v>111</v>
      </c>
      <c r="C40" s="89">
        <v>13894944</v>
      </c>
      <c r="D40" s="89">
        <f t="shared" si="0"/>
        <v>13894944</v>
      </c>
    </row>
    <row r="41" spans="1:4" s="19" customFormat="1" ht="19.5" customHeight="1">
      <c r="A41" s="91"/>
      <c r="B41" s="93" t="s">
        <v>127</v>
      </c>
      <c r="C41" s="94">
        <f>C42+C43+C44</f>
        <v>45819009</v>
      </c>
      <c r="D41" s="90">
        <f t="shared" si="0"/>
        <v>45819009</v>
      </c>
    </row>
    <row r="42" spans="1:4" s="19" customFormat="1" ht="19.5" customHeight="1">
      <c r="A42" s="91"/>
      <c r="B42" s="95" t="s">
        <v>112</v>
      </c>
      <c r="C42" s="89">
        <v>13440000</v>
      </c>
      <c r="D42" s="89">
        <f t="shared" si="0"/>
        <v>13440000</v>
      </c>
    </row>
    <row r="43" spans="1:4" s="19" customFormat="1" ht="19.5" customHeight="1">
      <c r="A43" s="91"/>
      <c r="B43" s="95" t="s">
        <v>190</v>
      </c>
      <c r="C43" s="89">
        <v>29190000</v>
      </c>
      <c r="D43" s="89">
        <f t="shared" si="0"/>
        <v>29190000</v>
      </c>
    </row>
    <row r="44" spans="1:4" s="19" customFormat="1" ht="19.5" customHeight="1">
      <c r="A44" s="91"/>
      <c r="B44" s="95" t="s">
        <v>117</v>
      </c>
      <c r="C44" s="89">
        <v>3189009</v>
      </c>
      <c r="D44" s="89">
        <f t="shared" si="0"/>
        <v>3189009</v>
      </c>
    </row>
    <row r="45" spans="1:4" s="19" customFormat="1" ht="19.5" customHeight="1">
      <c r="A45" s="91"/>
      <c r="B45" s="93" t="s">
        <v>128</v>
      </c>
      <c r="C45" s="94">
        <f>C46+C47+C48</f>
        <v>14256949</v>
      </c>
      <c r="D45" s="90">
        <f t="shared" si="0"/>
        <v>14256949</v>
      </c>
    </row>
    <row r="46" spans="1:4" s="19" customFormat="1" ht="19.5" customHeight="1">
      <c r="A46" s="91"/>
      <c r="B46" s="95" t="s">
        <v>113</v>
      </c>
      <c r="C46" s="89">
        <v>2103723</v>
      </c>
      <c r="D46" s="89">
        <f t="shared" si="0"/>
        <v>2103723</v>
      </c>
    </row>
    <row r="47" spans="1:4" s="19" customFormat="1" ht="19.5" customHeight="1">
      <c r="A47" s="91"/>
      <c r="B47" s="95" t="s">
        <v>166</v>
      </c>
      <c r="C47" s="89">
        <v>1043226</v>
      </c>
      <c r="D47" s="89">
        <f t="shared" si="0"/>
        <v>1043226</v>
      </c>
    </row>
    <row r="48" spans="1:4" s="19" customFormat="1" ht="19.5" customHeight="1">
      <c r="A48" s="91"/>
      <c r="B48" s="95" t="s">
        <v>191</v>
      </c>
      <c r="C48" s="89">
        <v>11110000</v>
      </c>
      <c r="D48" s="89">
        <f t="shared" si="0"/>
        <v>11110000</v>
      </c>
    </row>
    <row r="49" spans="1:4" s="19" customFormat="1" ht="19.5" customHeight="1">
      <c r="A49" s="91"/>
      <c r="B49" s="93" t="s">
        <v>129</v>
      </c>
      <c r="C49" s="94">
        <f>C50</f>
        <v>4800000</v>
      </c>
      <c r="D49" s="90">
        <f t="shared" si="0"/>
        <v>4800000</v>
      </c>
    </row>
    <row r="50" spans="1:4" s="19" customFormat="1" ht="19.5" customHeight="1">
      <c r="A50" s="91"/>
      <c r="B50" s="96" t="s">
        <v>130</v>
      </c>
      <c r="C50" s="89">
        <v>4800000</v>
      </c>
      <c r="D50" s="89">
        <f t="shared" si="0"/>
        <v>4800000</v>
      </c>
    </row>
    <row r="51" spans="1:4" s="19" customFormat="1" ht="19.5" customHeight="1">
      <c r="A51" s="91"/>
      <c r="B51" s="93" t="s">
        <v>131</v>
      </c>
      <c r="C51" s="94">
        <f>C52+C53+C54+C55</f>
        <v>69522000</v>
      </c>
      <c r="D51" s="90">
        <f t="shared" si="0"/>
        <v>69522000</v>
      </c>
    </row>
    <row r="52" spans="1:4" s="19" customFormat="1" ht="19.5" customHeight="1">
      <c r="A52" s="91"/>
      <c r="B52" s="95" t="s">
        <v>132</v>
      </c>
      <c r="C52" s="89">
        <v>29620000</v>
      </c>
      <c r="D52" s="89">
        <f t="shared" si="0"/>
        <v>29620000</v>
      </c>
    </row>
    <row r="53" spans="1:4" s="19" customFormat="1" ht="19.5" customHeight="1">
      <c r="A53" s="91"/>
      <c r="B53" s="95" t="s">
        <v>141</v>
      </c>
      <c r="C53" s="89">
        <v>18650000</v>
      </c>
      <c r="D53" s="89">
        <f t="shared" si="0"/>
        <v>18650000</v>
      </c>
    </row>
    <row r="54" spans="1:4" s="19" customFormat="1" ht="19.5" customHeight="1">
      <c r="A54" s="91"/>
      <c r="B54" s="95" t="s">
        <v>192</v>
      </c>
      <c r="C54" s="89">
        <v>10852000</v>
      </c>
      <c r="D54" s="89">
        <f t="shared" si="0"/>
        <v>10852000</v>
      </c>
    </row>
    <row r="55" spans="1:4" s="19" customFormat="1" ht="19.5" customHeight="1">
      <c r="A55" s="91"/>
      <c r="B55" s="95" t="s">
        <v>133</v>
      </c>
      <c r="C55" s="89">
        <v>10400000</v>
      </c>
      <c r="D55" s="89">
        <f t="shared" si="0"/>
        <v>10400000</v>
      </c>
    </row>
    <row r="56" spans="1:4" s="19" customFormat="1" ht="19.5" customHeight="1">
      <c r="A56" s="91"/>
      <c r="B56" s="93" t="s">
        <v>167</v>
      </c>
      <c r="C56" s="90">
        <f>C57</f>
        <v>13650000</v>
      </c>
      <c r="D56" s="90">
        <f t="shared" si="0"/>
        <v>13650000</v>
      </c>
    </row>
    <row r="57" spans="1:4" s="19" customFormat="1" ht="19.5" customHeight="1">
      <c r="A57" s="91"/>
      <c r="B57" s="95" t="s">
        <v>193</v>
      </c>
      <c r="C57" s="89">
        <v>13650000</v>
      </c>
      <c r="D57" s="89">
        <f t="shared" si="0"/>
        <v>13650000</v>
      </c>
    </row>
    <row r="58" spans="1:4" s="19" customFormat="1" ht="19.5" customHeight="1">
      <c r="A58" s="91"/>
      <c r="B58" s="93" t="s">
        <v>118</v>
      </c>
      <c r="C58" s="94">
        <f>C59+C60+C61</f>
        <v>89453000</v>
      </c>
      <c r="D58" s="90">
        <f t="shared" si="0"/>
        <v>89453000</v>
      </c>
    </row>
    <row r="59" spans="1:4" s="19" customFormat="1" ht="19.5" customHeight="1">
      <c r="A59" s="91"/>
      <c r="B59" s="95" t="s">
        <v>194</v>
      </c>
      <c r="C59" s="89">
        <v>78618000</v>
      </c>
      <c r="D59" s="89">
        <f t="shared" si="0"/>
        <v>78618000</v>
      </c>
    </row>
    <row r="60" spans="1:4" s="19" customFormat="1" ht="19.5" customHeight="1">
      <c r="A60" s="91"/>
      <c r="B60" s="95" t="s">
        <v>142</v>
      </c>
      <c r="C60" s="89">
        <v>10440000</v>
      </c>
      <c r="D60" s="89">
        <f t="shared" si="0"/>
        <v>10440000</v>
      </c>
    </row>
    <row r="61" spans="1:4" s="19" customFormat="1" ht="19.5" customHeight="1">
      <c r="A61" s="91"/>
      <c r="B61" s="95" t="s">
        <v>168</v>
      </c>
      <c r="C61" s="89">
        <v>395000</v>
      </c>
      <c r="D61" s="89">
        <f t="shared" si="0"/>
        <v>395000</v>
      </c>
    </row>
    <row r="62" spans="1:4" s="19" customFormat="1" ht="19.5" customHeight="1">
      <c r="A62" s="91"/>
      <c r="B62" s="118" t="s">
        <v>199</v>
      </c>
      <c r="C62" s="90">
        <f>C63</f>
        <v>7000000</v>
      </c>
      <c r="D62" s="90">
        <f>C62</f>
        <v>7000000</v>
      </c>
    </row>
    <row r="63" spans="1:4" s="19" customFormat="1" ht="19.5" customHeight="1">
      <c r="A63" s="91"/>
      <c r="B63" s="95" t="s">
        <v>200</v>
      </c>
      <c r="C63" s="89">
        <v>7000000</v>
      </c>
      <c r="D63" s="89">
        <f>C63</f>
        <v>7000000</v>
      </c>
    </row>
    <row r="64" spans="1:4" s="19" customFormat="1" ht="19.5" customHeight="1">
      <c r="A64" s="91"/>
      <c r="B64" s="93" t="s">
        <v>143</v>
      </c>
      <c r="C64" s="94">
        <f>C65+C66</f>
        <v>2631200</v>
      </c>
      <c r="D64" s="90">
        <f t="shared" si="0"/>
        <v>2631200</v>
      </c>
    </row>
    <row r="65" spans="1:4" s="19" customFormat="1" ht="19.5" customHeight="1">
      <c r="A65" s="91"/>
      <c r="B65" s="95" t="s">
        <v>144</v>
      </c>
      <c r="C65" s="89">
        <v>981200</v>
      </c>
      <c r="D65" s="89">
        <f t="shared" si="0"/>
        <v>981200</v>
      </c>
    </row>
    <row r="66" spans="1:4" s="19" customFormat="1" ht="19.5" customHeight="1">
      <c r="A66" s="91"/>
      <c r="B66" s="95" t="s">
        <v>195</v>
      </c>
      <c r="C66" s="89">
        <v>1650000</v>
      </c>
      <c r="D66" s="89">
        <f t="shared" si="0"/>
        <v>1650000</v>
      </c>
    </row>
    <row r="67" spans="1:4" s="19" customFormat="1" ht="19.5" customHeight="1">
      <c r="A67" s="91"/>
      <c r="B67" s="92" t="s">
        <v>196</v>
      </c>
      <c r="C67" s="90">
        <f>C68+C69</f>
        <v>174500000</v>
      </c>
      <c r="D67" s="90">
        <f t="shared" si="0"/>
        <v>174500000</v>
      </c>
    </row>
    <row r="68" spans="1:4" s="19" customFormat="1" ht="19.5" customHeight="1">
      <c r="A68" s="91"/>
      <c r="B68" s="95" t="s">
        <v>197</v>
      </c>
      <c r="C68" s="89">
        <v>99800000</v>
      </c>
      <c r="D68" s="89">
        <f t="shared" si="0"/>
        <v>99800000</v>
      </c>
    </row>
    <row r="69" spans="1:4" s="19" customFormat="1" ht="19.5" customHeight="1">
      <c r="A69" s="91"/>
      <c r="B69" s="95" t="s">
        <v>198</v>
      </c>
      <c r="C69" s="89">
        <v>74700000</v>
      </c>
      <c r="D69" s="89">
        <f t="shared" si="0"/>
        <v>74700000</v>
      </c>
    </row>
    <row r="70" spans="1:4" s="19" customFormat="1" ht="19.5" customHeight="1">
      <c r="A70" s="91"/>
      <c r="B70" s="92" t="s">
        <v>199</v>
      </c>
      <c r="C70" s="90">
        <f>C71</f>
        <v>20000000</v>
      </c>
      <c r="D70" s="90">
        <f t="shared" si="0"/>
        <v>20000000</v>
      </c>
    </row>
    <row r="71" spans="1:4" s="19" customFormat="1" ht="19.5" customHeight="1">
      <c r="A71" s="91"/>
      <c r="B71" s="95" t="s">
        <v>200</v>
      </c>
      <c r="C71" s="89">
        <v>20000000</v>
      </c>
      <c r="D71" s="89">
        <f t="shared" si="0"/>
        <v>20000000</v>
      </c>
    </row>
    <row r="72" spans="1:4" s="19" customFormat="1" ht="15" customHeight="1">
      <c r="A72" s="119" t="s">
        <v>5</v>
      </c>
      <c r="B72" s="119" t="s">
        <v>69</v>
      </c>
      <c r="C72" s="120"/>
      <c r="D72" s="120"/>
    </row>
    <row r="73" spans="1:4" s="19" customFormat="1" ht="15" customHeight="1">
      <c r="A73" s="7"/>
      <c r="B73" s="15" t="s">
        <v>70</v>
      </c>
      <c r="C73" s="9"/>
      <c r="D73" s="9"/>
    </row>
    <row r="74" spans="1:4" s="19" customFormat="1" ht="15.75" customHeight="1">
      <c r="A74" s="7"/>
      <c r="B74" s="15" t="s">
        <v>108</v>
      </c>
      <c r="C74" s="9"/>
      <c r="D74" s="9"/>
    </row>
    <row r="75" spans="1:4" s="19" customFormat="1" ht="16.5">
      <c r="A75" s="29" t="s">
        <v>121</v>
      </c>
      <c r="B75" s="30"/>
      <c r="C75" s="31"/>
      <c r="D75" s="31"/>
    </row>
    <row r="76" spans="1:4" ht="17.25">
      <c r="A76" s="25"/>
      <c r="B76" s="32"/>
      <c r="C76" s="21" t="s">
        <v>188</v>
      </c>
      <c r="D76" s="25"/>
    </row>
    <row r="77" spans="3:4" ht="16.5">
      <c r="C77" s="17" t="s">
        <v>20</v>
      </c>
      <c r="D77" s="21"/>
    </row>
    <row r="78" ht="16.5">
      <c r="D78" s="17"/>
    </row>
    <row r="81" ht="17.25">
      <c r="C81" s="27"/>
    </row>
  </sheetData>
  <sheetProtection/>
  <mergeCells count="5">
    <mergeCell ref="A8:D8"/>
    <mergeCell ref="A1:D1"/>
    <mergeCell ref="A2:D2"/>
    <mergeCell ref="A6:D6"/>
    <mergeCell ref="A7:D7"/>
  </mergeCells>
  <printOptions/>
  <pageMargins left="0.75" right="0.2" top="0.24" bottom="0.25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2">
      <selection activeCell="C20" sqref="C20"/>
    </sheetView>
  </sheetViews>
  <sheetFormatPr defaultColWidth="8.796875" defaultRowHeight="15"/>
  <cols>
    <col min="1" max="1" width="6.69921875" style="18" customWidth="1"/>
    <col min="2" max="2" width="56.09765625" style="18" customWidth="1"/>
    <col min="3" max="3" width="17.3984375" style="18" customWidth="1"/>
    <col min="4" max="4" width="11.69921875" style="18" customWidth="1"/>
    <col min="5" max="5" width="9" style="18" customWidth="1"/>
    <col min="6" max="6" width="9.8984375" style="18" bestFit="1" customWidth="1"/>
    <col min="7" max="16384" width="9" style="18" customWidth="1"/>
  </cols>
  <sheetData>
    <row r="1" spans="1:4" ht="16.5">
      <c r="A1" s="135" t="s">
        <v>6</v>
      </c>
      <c r="B1" s="135"/>
      <c r="C1" s="135"/>
      <c r="D1" s="135"/>
    </row>
    <row r="2" spans="1:4" ht="16.5">
      <c r="A2" s="135" t="s">
        <v>7</v>
      </c>
      <c r="B2" s="135"/>
      <c r="C2" s="135"/>
      <c r="D2" s="135"/>
    </row>
    <row r="4" spans="1:4" ht="16.5">
      <c r="A4" s="2" t="s">
        <v>153</v>
      </c>
      <c r="B4" s="19"/>
      <c r="D4" s="20" t="s">
        <v>8</v>
      </c>
    </row>
    <row r="5" spans="1:2" ht="16.5">
      <c r="A5" s="19" t="s">
        <v>114</v>
      </c>
      <c r="B5" s="19"/>
    </row>
    <row r="6" spans="1:4" ht="18" customHeight="1">
      <c r="A6" s="133" t="s">
        <v>9</v>
      </c>
      <c r="B6" s="133"/>
      <c r="C6" s="133"/>
      <c r="D6" s="133"/>
    </row>
    <row r="7" spans="1:4" ht="39.75" customHeight="1">
      <c r="A7" s="136" t="s">
        <v>201</v>
      </c>
      <c r="B7" s="136"/>
      <c r="C7" s="136"/>
      <c r="D7" s="136"/>
    </row>
    <row r="8" spans="1:4" ht="23.25" customHeight="1">
      <c r="A8" s="134" t="s">
        <v>10</v>
      </c>
      <c r="B8" s="134"/>
      <c r="C8" s="134"/>
      <c r="D8" s="134"/>
    </row>
    <row r="9" spans="3:4" ht="20.25" customHeight="1">
      <c r="C9" s="137" t="s">
        <v>120</v>
      </c>
      <c r="D9" s="137"/>
    </row>
    <row r="10" spans="1:4" ht="33" customHeight="1">
      <c r="A10" s="23" t="s">
        <v>12</v>
      </c>
      <c r="B10" s="23" t="s">
        <v>13</v>
      </c>
      <c r="C10" s="23" t="s">
        <v>14</v>
      </c>
      <c r="D10" s="23" t="s">
        <v>15</v>
      </c>
    </row>
    <row r="11" spans="1:4" ht="22.5" customHeight="1">
      <c r="A11" s="121" t="s">
        <v>1</v>
      </c>
      <c r="B11" s="121" t="s">
        <v>16</v>
      </c>
      <c r="C11" s="122">
        <f>C12+C13</f>
        <v>352410000</v>
      </c>
      <c r="D11" s="122"/>
    </row>
    <row r="12" spans="1:4" ht="24.75" customHeight="1">
      <c r="A12" s="46">
        <v>1</v>
      </c>
      <c r="B12" s="123" t="s">
        <v>17</v>
      </c>
      <c r="C12" s="47"/>
      <c r="D12" s="47"/>
    </row>
    <row r="13" spans="1:4" ht="24.75" customHeight="1">
      <c r="A13" s="48">
        <v>2</v>
      </c>
      <c r="B13" s="49" t="s">
        <v>74</v>
      </c>
      <c r="C13" s="50">
        <f>SUM(C14:C19)</f>
        <v>352410000</v>
      </c>
      <c r="D13" s="50"/>
    </row>
    <row r="14" spans="1:4" ht="24.75" customHeight="1">
      <c r="A14" s="51" t="s">
        <v>134</v>
      </c>
      <c r="B14" s="52" t="s">
        <v>204</v>
      </c>
      <c r="C14" s="53">
        <v>50540000</v>
      </c>
      <c r="D14" s="38"/>
    </row>
    <row r="15" spans="1:4" ht="24.75" customHeight="1">
      <c r="A15" s="51" t="s">
        <v>135</v>
      </c>
      <c r="B15" s="52" t="s">
        <v>203</v>
      </c>
      <c r="C15" s="53">
        <v>50540000</v>
      </c>
      <c r="D15" s="38"/>
    </row>
    <row r="16" spans="1:4" ht="24.75" customHeight="1">
      <c r="A16" s="51" t="s">
        <v>135</v>
      </c>
      <c r="B16" s="52" t="s">
        <v>119</v>
      </c>
      <c r="C16" s="53">
        <v>36080000</v>
      </c>
      <c r="D16" s="38"/>
    </row>
    <row r="17" spans="1:4" ht="24.75" customHeight="1">
      <c r="A17" s="51" t="s">
        <v>136</v>
      </c>
      <c r="B17" s="52" t="s">
        <v>154</v>
      </c>
      <c r="C17" s="53">
        <v>142600000</v>
      </c>
      <c r="D17" s="38"/>
    </row>
    <row r="18" spans="1:4" ht="24.75" customHeight="1">
      <c r="A18" s="51" t="s">
        <v>137</v>
      </c>
      <c r="B18" s="52" t="s">
        <v>155</v>
      </c>
      <c r="C18" s="53">
        <v>72650000</v>
      </c>
      <c r="D18" s="38"/>
    </row>
    <row r="19" spans="1:4" ht="24.75" customHeight="1">
      <c r="A19" s="124"/>
      <c r="B19" s="125"/>
      <c r="C19" s="126"/>
      <c r="D19" s="38"/>
    </row>
    <row r="20" spans="1:4" ht="24.75" customHeight="1">
      <c r="A20" s="121" t="s">
        <v>2</v>
      </c>
      <c r="B20" s="127" t="s">
        <v>18</v>
      </c>
      <c r="C20" s="128">
        <f>C21+C26+C35+C41+C67</f>
        <v>352410000</v>
      </c>
      <c r="D20" s="50"/>
    </row>
    <row r="21" spans="1:4" ht="24.75" customHeight="1">
      <c r="A21" s="34">
        <v>1</v>
      </c>
      <c r="B21" s="35" t="s">
        <v>204</v>
      </c>
      <c r="C21" s="36">
        <f>C22+C23+C24+C25</f>
        <v>50540000</v>
      </c>
      <c r="D21" s="38"/>
    </row>
    <row r="22" spans="1:4" ht="24.75" customHeight="1">
      <c r="A22" s="71">
        <v>1</v>
      </c>
      <c r="B22" s="70" t="s">
        <v>205</v>
      </c>
      <c r="C22" s="69">
        <v>4410000</v>
      </c>
      <c r="D22" s="38"/>
    </row>
    <row r="23" spans="1:4" ht="24.75" customHeight="1">
      <c r="A23" s="40">
        <v>2</v>
      </c>
      <c r="B23" s="54" t="s">
        <v>206</v>
      </c>
      <c r="C23" s="38">
        <v>19962000</v>
      </c>
      <c r="D23" s="38"/>
    </row>
    <row r="24" spans="1:4" ht="24.75" customHeight="1">
      <c r="A24" s="40">
        <v>3</v>
      </c>
      <c r="B24" s="54" t="s">
        <v>207</v>
      </c>
      <c r="C24" s="38">
        <v>3120000</v>
      </c>
      <c r="D24" s="38"/>
    </row>
    <row r="25" spans="1:4" ht="24.75" customHeight="1">
      <c r="A25" s="129">
        <v>4</v>
      </c>
      <c r="B25" s="64" t="s">
        <v>208</v>
      </c>
      <c r="C25" s="44">
        <v>23048000</v>
      </c>
      <c r="D25" s="38"/>
    </row>
    <row r="26" spans="1:4" ht="24.75" customHeight="1">
      <c r="A26" s="34">
        <v>2</v>
      </c>
      <c r="B26" s="35" t="s">
        <v>209</v>
      </c>
      <c r="C26" s="128">
        <f>C27+C28+C29+C30+C31+C32+C33+C34</f>
        <v>50540000</v>
      </c>
      <c r="D26" s="38"/>
    </row>
    <row r="27" spans="1:4" ht="24.75" customHeight="1">
      <c r="A27" s="66">
        <v>1</v>
      </c>
      <c r="B27" s="70" t="s">
        <v>210</v>
      </c>
      <c r="C27" s="69">
        <v>4225000</v>
      </c>
      <c r="D27" s="38"/>
    </row>
    <row r="28" spans="1:4" ht="24.75" customHeight="1">
      <c r="A28" s="37">
        <v>2</v>
      </c>
      <c r="B28" s="54" t="s">
        <v>211</v>
      </c>
      <c r="C28" s="56">
        <v>10930000</v>
      </c>
      <c r="D28" s="38"/>
    </row>
    <row r="29" spans="1:4" ht="24.75" customHeight="1">
      <c r="A29" s="37">
        <v>3</v>
      </c>
      <c r="B29" s="54" t="s">
        <v>212</v>
      </c>
      <c r="C29" s="56">
        <v>10000000</v>
      </c>
      <c r="D29" s="38"/>
    </row>
    <row r="30" spans="1:6" ht="24.75" customHeight="1">
      <c r="A30" s="37">
        <v>4</v>
      </c>
      <c r="B30" s="54" t="s">
        <v>213</v>
      </c>
      <c r="C30" s="56">
        <v>2500000</v>
      </c>
      <c r="D30" s="38"/>
      <c r="F30" s="82"/>
    </row>
    <row r="31" spans="1:4" ht="24.75" customHeight="1">
      <c r="A31" s="37">
        <v>5</v>
      </c>
      <c r="B31" s="54" t="s">
        <v>214</v>
      </c>
      <c r="C31" s="56">
        <v>5000000</v>
      </c>
      <c r="D31" s="38"/>
    </row>
    <row r="32" spans="1:4" ht="24.75" customHeight="1">
      <c r="A32" s="37">
        <v>6</v>
      </c>
      <c r="B32" s="57" t="s">
        <v>215</v>
      </c>
      <c r="C32" s="56">
        <v>2500000</v>
      </c>
      <c r="D32" s="38"/>
    </row>
    <row r="33" spans="1:4" ht="24.75" customHeight="1">
      <c r="A33" s="37">
        <v>7</v>
      </c>
      <c r="B33" s="57" t="s">
        <v>216</v>
      </c>
      <c r="C33" s="56">
        <v>2500000</v>
      </c>
      <c r="D33" s="38"/>
    </row>
    <row r="34" spans="1:4" ht="24.75" customHeight="1">
      <c r="A34" s="63">
        <v>8</v>
      </c>
      <c r="B34" s="64" t="s">
        <v>211</v>
      </c>
      <c r="C34" s="65">
        <v>12885000</v>
      </c>
      <c r="D34" s="38"/>
    </row>
    <row r="35" spans="1:4" ht="24.75" customHeight="1">
      <c r="A35" s="34">
        <v>3</v>
      </c>
      <c r="B35" s="35" t="s">
        <v>119</v>
      </c>
      <c r="C35" s="36">
        <f>C36+C37+C38+C39+C40</f>
        <v>36080000</v>
      </c>
      <c r="D35" s="38"/>
    </row>
    <row r="36" spans="1:4" ht="24.75" customHeight="1">
      <c r="A36" s="66">
        <v>3.1</v>
      </c>
      <c r="B36" s="67" t="s">
        <v>217</v>
      </c>
      <c r="C36" s="68">
        <v>3400000</v>
      </c>
      <c r="D36" s="38"/>
    </row>
    <row r="37" spans="1:4" ht="24.75" customHeight="1">
      <c r="A37" s="41">
        <v>3.2</v>
      </c>
      <c r="B37" s="58" t="s">
        <v>218</v>
      </c>
      <c r="C37" s="59">
        <v>8400000</v>
      </c>
      <c r="D37" s="38"/>
    </row>
    <row r="38" spans="1:4" ht="24.75" customHeight="1">
      <c r="A38" s="37">
        <v>3.3</v>
      </c>
      <c r="B38" s="58" t="s">
        <v>219</v>
      </c>
      <c r="C38" s="59">
        <v>16500000</v>
      </c>
      <c r="D38" s="38"/>
    </row>
    <row r="39" spans="1:4" ht="24.75" customHeight="1">
      <c r="A39" s="37">
        <v>3.4</v>
      </c>
      <c r="B39" s="60" t="s">
        <v>220</v>
      </c>
      <c r="C39" s="61">
        <v>5453800</v>
      </c>
      <c r="D39" s="38"/>
    </row>
    <row r="40" spans="1:4" ht="24.75" customHeight="1">
      <c r="A40" s="63">
        <v>3.5</v>
      </c>
      <c r="B40" s="130" t="s">
        <v>221</v>
      </c>
      <c r="C40" s="72">
        <v>2326200</v>
      </c>
      <c r="D40" s="44"/>
    </row>
    <row r="41" spans="1:6" ht="24.75" customHeight="1">
      <c r="A41" s="34">
        <v>4</v>
      </c>
      <c r="B41" s="35" t="s">
        <v>138</v>
      </c>
      <c r="C41" s="36">
        <f>SUM(C42:C66)</f>
        <v>142600000</v>
      </c>
      <c r="D41" s="24"/>
      <c r="F41" s="82">
        <f>C41-135333300</f>
        <v>7266700</v>
      </c>
    </row>
    <row r="42" spans="1:4" ht="24.75" customHeight="1">
      <c r="A42" s="73">
        <v>1</v>
      </c>
      <c r="B42" s="70" t="s">
        <v>222</v>
      </c>
      <c r="C42" s="131">
        <v>2560000</v>
      </c>
      <c r="D42" s="69"/>
    </row>
    <row r="43" spans="1:4" ht="24.75" customHeight="1">
      <c r="A43" s="41">
        <v>2</v>
      </c>
      <c r="B43" s="54" t="s">
        <v>223</v>
      </c>
      <c r="C43" s="56">
        <v>3000000</v>
      </c>
      <c r="D43" s="38"/>
    </row>
    <row r="44" spans="1:4" ht="24.75" customHeight="1">
      <c r="A44" s="41">
        <v>3</v>
      </c>
      <c r="B44" s="54" t="s">
        <v>224</v>
      </c>
      <c r="C44" s="56">
        <v>3525000</v>
      </c>
      <c r="D44" s="38"/>
    </row>
    <row r="45" spans="1:4" ht="24.75" customHeight="1">
      <c r="A45" s="41">
        <v>4</v>
      </c>
      <c r="B45" s="54" t="s">
        <v>225</v>
      </c>
      <c r="C45" s="56">
        <v>2640000</v>
      </c>
      <c r="D45" s="38"/>
    </row>
    <row r="46" spans="1:4" ht="24.75" customHeight="1">
      <c r="A46" s="41">
        <v>5</v>
      </c>
      <c r="B46" s="62" t="s">
        <v>226</v>
      </c>
      <c r="C46" s="56">
        <v>5800000</v>
      </c>
      <c r="D46" s="38"/>
    </row>
    <row r="47" spans="1:4" ht="24.75" customHeight="1">
      <c r="A47" s="41">
        <v>6</v>
      </c>
      <c r="B47" s="80" t="s">
        <v>227</v>
      </c>
      <c r="C47" s="56">
        <v>3700000</v>
      </c>
      <c r="D47" s="38"/>
    </row>
    <row r="48" spans="1:4" ht="24.75" customHeight="1">
      <c r="A48" s="41">
        <v>7</v>
      </c>
      <c r="B48" s="80" t="s">
        <v>228</v>
      </c>
      <c r="C48" s="81">
        <v>4058000</v>
      </c>
      <c r="D48" s="38"/>
    </row>
    <row r="49" spans="1:4" ht="24.75" customHeight="1">
      <c r="A49" s="41">
        <v>8</v>
      </c>
      <c r="B49" s="54" t="s">
        <v>230</v>
      </c>
      <c r="C49" s="56">
        <v>4220000</v>
      </c>
      <c r="D49" s="38"/>
    </row>
    <row r="50" spans="1:4" ht="24.75" customHeight="1">
      <c r="A50" s="41">
        <v>9</v>
      </c>
      <c r="B50" s="54" t="s">
        <v>231</v>
      </c>
      <c r="C50" s="56">
        <v>200000</v>
      </c>
      <c r="D50" s="38"/>
    </row>
    <row r="51" spans="1:4" ht="24.75" customHeight="1">
      <c r="A51" s="41">
        <v>10</v>
      </c>
      <c r="B51" s="54" t="s">
        <v>229</v>
      </c>
      <c r="C51" s="56">
        <v>6070000</v>
      </c>
      <c r="D51" s="38"/>
    </row>
    <row r="52" spans="1:4" ht="24.75" customHeight="1">
      <c r="A52" s="41">
        <v>11</v>
      </c>
      <c r="B52" s="62" t="s">
        <v>232</v>
      </c>
      <c r="C52" s="56">
        <v>1250000</v>
      </c>
      <c r="D52" s="38"/>
    </row>
    <row r="53" spans="1:4" ht="24.75" customHeight="1">
      <c r="A53" s="41">
        <v>12</v>
      </c>
      <c r="B53" s="54" t="s">
        <v>233</v>
      </c>
      <c r="C53" s="56">
        <v>1300000</v>
      </c>
      <c r="D53" s="38"/>
    </row>
    <row r="54" spans="1:4" ht="24.75" customHeight="1">
      <c r="A54" s="41">
        <v>13</v>
      </c>
      <c r="B54" s="54" t="s">
        <v>234</v>
      </c>
      <c r="C54" s="56">
        <v>6030000</v>
      </c>
      <c r="D54" s="38"/>
    </row>
    <row r="55" spans="1:4" ht="24.75" customHeight="1">
      <c r="A55" s="41">
        <v>14</v>
      </c>
      <c r="B55" s="54" t="s">
        <v>235</v>
      </c>
      <c r="C55" s="56">
        <v>1200000</v>
      </c>
      <c r="D55" s="38"/>
    </row>
    <row r="56" spans="1:4" ht="24.75" customHeight="1">
      <c r="A56" s="41">
        <v>15</v>
      </c>
      <c r="B56" s="54" t="s">
        <v>236</v>
      </c>
      <c r="C56" s="56">
        <v>15610000</v>
      </c>
      <c r="D56" s="38"/>
    </row>
    <row r="57" spans="1:4" ht="24.75" customHeight="1">
      <c r="A57" s="41">
        <v>16</v>
      </c>
      <c r="B57" s="54" t="s">
        <v>237</v>
      </c>
      <c r="C57" s="56">
        <v>4067000</v>
      </c>
      <c r="D57" s="38"/>
    </row>
    <row r="58" spans="1:4" ht="24.75" customHeight="1">
      <c r="A58" s="41">
        <v>17</v>
      </c>
      <c r="B58" s="54" t="s">
        <v>238</v>
      </c>
      <c r="C58" s="56">
        <v>900000</v>
      </c>
      <c r="D58" s="38"/>
    </row>
    <row r="59" spans="1:4" ht="24.75" customHeight="1">
      <c r="A59" s="41">
        <v>18</v>
      </c>
      <c r="B59" s="54" t="s">
        <v>239</v>
      </c>
      <c r="C59" s="56">
        <v>6000000</v>
      </c>
      <c r="D59" s="38"/>
    </row>
    <row r="60" spans="1:4" ht="24.75" customHeight="1">
      <c r="A60" s="41">
        <v>19</v>
      </c>
      <c r="B60" s="54" t="s">
        <v>241</v>
      </c>
      <c r="C60" s="56">
        <v>2600000</v>
      </c>
      <c r="D60" s="38"/>
    </row>
    <row r="61" spans="1:4" ht="24.75" customHeight="1">
      <c r="A61" s="41">
        <v>20</v>
      </c>
      <c r="B61" s="54" t="s">
        <v>242</v>
      </c>
      <c r="C61" s="56">
        <v>7250000</v>
      </c>
      <c r="D61" s="38"/>
    </row>
    <row r="62" spans="1:4" ht="24.75" customHeight="1">
      <c r="A62" s="41">
        <v>21</v>
      </c>
      <c r="B62" s="54" t="s">
        <v>240</v>
      </c>
      <c r="C62" s="56">
        <v>5600000</v>
      </c>
      <c r="D62" s="38"/>
    </row>
    <row r="63" spans="1:4" ht="24.75" customHeight="1">
      <c r="A63" s="41">
        <v>22</v>
      </c>
      <c r="B63" s="54" t="s">
        <v>243</v>
      </c>
      <c r="C63" s="56">
        <v>38544000</v>
      </c>
      <c r="D63" s="38"/>
    </row>
    <row r="64" spans="1:4" ht="24.75" customHeight="1">
      <c r="A64" s="41">
        <v>23</v>
      </c>
      <c r="B64" s="54" t="s">
        <v>244</v>
      </c>
      <c r="C64" s="56">
        <v>10482000</v>
      </c>
      <c r="D64" s="38"/>
    </row>
    <row r="65" spans="1:4" ht="24.75" customHeight="1">
      <c r="A65" s="41">
        <v>24</v>
      </c>
      <c r="B65" s="54" t="s">
        <v>245</v>
      </c>
      <c r="C65" s="56">
        <v>5796000</v>
      </c>
      <c r="D65" s="38"/>
    </row>
    <row r="66" spans="1:4" ht="24.75" customHeight="1">
      <c r="A66" s="45">
        <v>25</v>
      </c>
      <c r="B66" s="64" t="s">
        <v>246</v>
      </c>
      <c r="C66" s="65">
        <v>198000</v>
      </c>
      <c r="D66" s="44"/>
    </row>
    <row r="67" spans="1:6" ht="24.75" customHeight="1">
      <c r="A67" s="76">
        <v>5</v>
      </c>
      <c r="B67" s="77" t="s">
        <v>139</v>
      </c>
      <c r="C67" s="78">
        <f>SUM(C68:C74)</f>
        <v>72650000</v>
      </c>
      <c r="D67" s="24"/>
      <c r="F67" s="114">
        <f>C67-67608479</f>
        <v>5041521</v>
      </c>
    </row>
    <row r="68" spans="1:4" ht="24.75" customHeight="1">
      <c r="A68" s="73">
        <v>1</v>
      </c>
      <c r="B68" s="74" t="s">
        <v>247</v>
      </c>
      <c r="C68" s="75">
        <v>11759700</v>
      </c>
      <c r="D68" s="69"/>
    </row>
    <row r="69" spans="1:4" ht="24.75" customHeight="1">
      <c r="A69" s="41">
        <v>2</v>
      </c>
      <c r="B69" s="54" t="s">
        <v>248</v>
      </c>
      <c r="C69" s="56">
        <v>16530100</v>
      </c>
      <c r="D69" s="38"/>
    </row>
    <row r="70" spans="1:4" ht="24.75" customHeight="1">
      <c r="A70" s="41">
        <v>3</v>
      </c>
      <c r="B70" s="54" t="s">
        <v>210</v>
      </c>
      <c r="C70" s="56">
        <v>10515000</v>
      </c>
      <c r="D70" s="38"/>
    </row>
    <row r="71" spans="1:4" ht="24.75" customHeight="1">
      <c r="A71" s="41">
        <v>4</v>
      </c>
      <c r="B71" s="54" t="s">
        <v>249</v>
      </c>
      <c r="C71" s="56">
        <v>4500000</v>
      </c>
      <c r="D71" s="38"/>
    </row>
    <row r="72" spans="1:4" ht="24.75" customHeight="1">
      <c r="A72" s="41">
        <v>5</v>
      </c>
      <c r="B72" s="54" t="s">
        <v>250</v>
      </c>
      <c r="C72" s="56">
        <v>6860000</v>
      </c>
      <c r="D72" s="38"/>
    </row>
    <row r="73" spans="1:4" ht="24.75" customHeight="1">
      <c r="A73" s="41">
        <v>6</v>
      </c>
      <c r="B73" s="54" t="s">
        <v>251</v>
      </c>
      <c r="C73" s="56">
        <v>19180000</v>
      </c>
      <c r="D73" s="38"/>
    </row>
    <row r="74" spans="1:4" ht="24.75" customHeight="1">
      <c r="A74" s="41">
        <v>7</v>
      </c>
      <c r="B74" s="54" t="s">
        <v>252</v>
      </c>
      <c r="C74" s="56">
        <v>3305200</v>
      </c>
      <c r="D74" s="38"/>
    </row>
    <row r="75" spans="1:4" ht="24.75" customHeight="1">
      <c r="A75" s="48" t="s">
        <v>3</v>
      </c>
      <c r="B75" s="49" t="s">
        <v>19</v>
      </c>
      <c r="C75" s="50">
        <f>SUM(C76:C78)</f>
        <v>0</v>
      </c>
      <c r="D75" s="38"/>
    </row>
    <row r="76" spans="1:4" ht="22.5" customHeight="1">
      <c r="A76" s="48"/>
      <c r="B76" s="52"/>
      <c r="C76" s="38">
        <f>C17-C41</f>
        <v>0</v>
      </c>
      <c r="D76" s="50"/>
    </row>
    <row r="77" spans="1:4" ht="22.5" customHeight="1">
      <c r="A77" s="48"/>
      <c r="B77" s="54"/>
      <c r="C77" s="38"/>
      <c r="D77" s="50"/>
    </row>
    <row r="78" spans="1:6" ht="22.5" customHeight="1">
      <c r="A78" s="55"/>
      <c r="B78" s="55"/>
      <c r="C78" s="39"/>
      <c r="D78" s="55"/>
      <c r="F78" s="82"/>
    </row>
    <row r="79" spans="1:6" ht="22.5" customHeight="1">
      <c r="A79" s="25"/>
      <c r="B79" s="25"/>
      <c r="C79" s="115"/>
      <c r="D79" s="25"/>
      <c r="F79" s="82"/>
    </row>
    <row r="80" spans="2:4" ht="16.5">
      <c r="B80" s="25"/>
      <c r="C80" s="26" t="s">
        <v>202</v>
      </c>
      <c r="D80" s="21"/>
    </row>
    <row r="81" spans="3:4" ht="16.5">
      <c r="C81" s="17" t="s">
        <v>20</v>
      </c>
      <c r="D81" s="17"/>
    </row>
    <row r="85" ht="17.25">
      <c r="C85" s="27"/>
    </row>
  </sheetData>
  <sheetProtection/>
  <mergeCells count="6">
    <mergeCell ref="A8:D8"/>
    <mergeCell ref="A1:D1"/>
    <mergeCell ref="A2:D2"/>
    <mergeCell ref="A6:D6"/>
    <mergeCell ref="A7:D7"/>
    <mergeCell ref="C9:D9"/>
  </mergeCells>
  <printOptions/>
  <pageMargins left="0.29" right="0.1968503937007874" top="0.24" bottom="0.21" header="0.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ADMIN</cp:lastModifiedBy>
  <cp:lastPrinted>2021-08-24T08:36:01Z</cp:lastPrinted>
  <dcterms:created xsi:type="dcterms:W3CDTF">2010-01-11T02:51:31Z</dcterms:created>
  <dcterms:modified xsi:type="dcterms:W3CDTF">2021-08-29T22:37:48Z</dcterms:modified>
  <cp:category/>
  <cp:version/>
  <cp:contentType/>
  <cp:contentStatus/>
</cp:coreProperties>
</file>